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to_zošit" defaultThemeVersion="124226"/>
  <mc:AlternateContent xmlns:mc="http://schemas.openxmlformats.org/markup-compatibility/2006">
    <mc:Choice Requires="x15">
      <x15ac:absPath xmlns:x15ac="http://schemas.microsoft.com/office/spreadsheetml/2010/11/ac" url="C:\Users\hanik\Desktop\skola\financie\2020-2021\"/>
    </mc:Choice>
  </mc:AlternateContent>
  <bookViews>
    <workbookView xWindow="0" yWindow="0" windowWidth="15360" windowHeight="7035"/>
  </bookViews>
  <sheets>
    <sheet name="realizacia" sheetId="1" r:id="rId1"/>
    <sheet name="banka" sheetId="4" r:id="rId2"/>
    <sheet name="pokladna" sheetId="2" r:id="rId3"/>
    <sheet name="2% a pris" sheetId="3" r:id="rId4"/>
  </sheets>
  <definedNames>
    <definedName name="_xlnm._FilterDatabase" localSheetId="1" hidden="1">banka!$A$15:$P$340</definedName>
  </definedNames>
  <calcPr calcId="152511"/>
</workbook>
</file>

<file path=xl/calcChain.xml><?xml version="1.0" encoding="utf-8"?>
<calcChain xmlns="http://schemas.openxmlformats.org/spreadsheetml/2006/main">
  <c r="E11" i="3" l="1"/>
  <c r="E20" i="2"/>
  <c r="G68" i="1" l="1"/>
  <c r="G67" i="1"/>
  <c r="G66" i="1"/>
  <c r="G65" i="1"/>
  <c r="E4" i="2" l="1"/>
  <c r="E36" i="2" l="1"/>
  <c r="F36" i="2"/>
  <c r="G36" i="2"/>
  <c r="E37" i="2"/>
  <c r="F37" i="2"/>
  <c r="G37" i="2"/>
  <c r="E38" i="2"/>
  <c r="F38" i="2"/>
  <c r="G38" i="2"/>
  <c r="E39" i="2"/>
  <c r="F39" i="2"/>
  <c r="G39" i="2"/>
  <c r="E40" i="2"/>
  <c r="F40" i="2"/>
  <c r="G40" i="2"/>
  <c r="E41" i="2"/>
  <c r="F41" i="2"/>
  <c r="G41" i="2"/>
  <c r="E42" i="2"/>
  <c r="F42" i="2"/>
  <c r="G42" i="2"/>
  <c r="E43" i="2"/>
  <c r="F43" i="2"/>
  <c r="G43" i="2"/>
  <c r="G73" i="1" l="1"/>
  <c r="G74" i="1"/>
  <c r="E73" i="1"/>
  <c r="E74" i="1"/>
  <c r="G24" i="1"/>
  <c r="E24" i="1"/>
  <c r="E66" i="1"/>
  <c r="G25" i="1" l="1"/>
  <c r="E25" i="1"/>
  <c r="E76" i="1"/>
  <c r="G76" i="1"/>
  <c r="E14" i="1"/>
  <c r="G12" i="1" l="1"/>
  <c r="E10" i="3" l="1"/>
  <c r="G46" i="1" l="1"/>
  <c r="G47" i="1"/>
  <c r="E84" i="1" l="1"/>
  <c r="D13" i="1" l="1"/>
  <c r="E46" i="1" l="1"/>
  <c r="E32" i="1"/>
  <c r="G32" i="1"/>
  <c r="G78" i="1" l="1"/>
  <c r="G77" i="1"/>
  <c r="G75" i="1"/>
  <c r="G72" i="1"/>
  <c r="G71" i="1"/>
  <c r="E5" i="3" l="1"/>
  <c r="E6" i="3"/>
  <c r="E7" i="3"/>
  <c r="E8" i="3"/>
  <c r="E9" i="3"/>
  <c r="E4" i="3"/>
  <c r="E35" i="1" l="1"/>
  <c r="E83" i="1" l="1"/>
  <c r="E68" i="1"/>
  <c r="E67" i="1"/>
  <c r="E65" i="1"/>
  <c r="E93" i="1"/>
  <c r="G62" i="1" l="1"/>
  <c r="G61" i="1"/>
  <c r="G60" i="1"/>
  <c r="G59" i="1"/>
  <c r="G58" i="1"/>
  <c r="G57" i="1"/>
  <c r="G56" i="1"/>
  <c r="G52" i="1"/>
  <c r="G53" i="1"/>
  <c r="G51" i="1"/>
  <c r="G50" i="1"/>
  <c r="G49" i="1"/>
  <c r="G48" i="1"/>
  <c r="G45" i="1"/>
  <c r="G44" i="1"/>
  <c r="G43" i="1"/>
  <c r="G42" i="1"/>
  <c r="G13" i="1"/>
  <c r="E12" i="1" s="1"/>
  <c r="F4" i="2"/>
  <c r="F5" i="2" s="1"/>
  <c r="F6" i="2" s="1"/>
  <c r="F7" i="2" s="1"/>
  <c r="G85" i="1"/>
  <c r="G82" i="1"/>
  <c r="G81" i="1"/>
  <c r="G19" i="1"/>
  <c r="G20" i="1"/>
  <c r="G21" i="1"/>
  <c r="G22" i="1"/>
  <c r="G23" i="1"/>
  <c r="G26" i="1"/>
  <c r="G27" i="1"/>
  <c r="G28" i="1"/>
  <c r="G29" i="1"/>
  <c r="G30" i="1"/>
  <c r="G31" i="1"/>
  <c r="G33" i="1"/>
  <c r="G34" i="1"/>
  <c r="G36" i="1"/>
  <c r="G37" i="1"/>
  <c r="G38" i="1"/>
  <c r="G39" i="1"/>
  <c r="G18" i="1"/>
  <c r="E3" i="1"/>
  <c r="F3" i="1" s="1"/>
  <c r="E100" i="1"/>
  <c r="E95" i="1"/>
  <c r="E97" i="1"/>
  <c r="E96" i="1"/>
  <c r="E92" i="1"/>
  <c r="E48" i="1"/>
  <c r="E49" i="1"/>
  <c r="E50" i="1"/>
  <c r="E51" i="1"/>
  <c r="E52" i="1"/>
  <c r="E53" i="1"/>
  <c r="E47" i="1"/>
  <c r="E45" i="1"/>
  <c r="E44" i="1"/>
  <c r="E43" i="1"/>
  <c r="E42" i="1"/>
  <c r="E94" i="1"/>
  <c r="E27" i="1"/>
  <c r="E28" i="1"/>
  <c r="E29" i="1"/>
  <c r="E30" i="1"/>
  <c r="E31" i="1"/>
  <c r="E33" i="1"/>
  <c r="E34" i="1"/>
  <c r="E36" i="1"/>
  <c r="E37" i="1"/>
  <c r="E38" i="1"/>
  <c r="E39" i="1"/>
  <c r="E26" i="1"/>
  <c r="E23" i="1"/>
  <c r="E22" i="1"/>
  <c r="E21" i="1"/>
  <c r="E20" i="1"/>
  <c r="E19" i="1"/>
  <c r="E18" i="1"/>
  <c r="E91" i="1"/>
  <c r="E90" i="1"/>
  <c r="E89" i="1"/>
  <c r="E88" i="1"/>
  <c r="E13" i="1"/>
  <c r="E78" i="1"/>
  <c r="E77" i="1"/>
  <c r="E75" i="1"/>
  <c r="E72" i="1"/>
  <c r="E71" i="1"/>
  <c r="E59" i="1"/>
  <c r="E60" i="1"/>
  <c r="E61" i="1"/>
  <c r="E62" i="1"/>
  <c r="E58" i="1"/>
  <c r="E57" i="1"/>
  <c r="E56" i="1"/>
  <c r="E81" i="1"/>
  <c r="E85" i="1"/>
  <c r="E82" i="1"/>
  <c r="F8" i="2" l="1"/>
  <c r="F9" i="2" s="1"/>
  <c r="F10" i="2" s="1"/>
  <c r="F11" i="2" s="1"/>
  <c r="F12" i="2" s="1"/>
  <c r="F13" i="2" s="1"/>
  <c r="F14" i="2" s="1"/>
  <c r="F15" i="2" s="1"/>
  <c r="F16" i="2" s="1"/>
  <c r="F17" i="2" s="1"/>
  <c r="F18" i="2" s="1"/>
  <c r="F19" i="2" s="1"/>
  <c r="F20" i="2" s="1"/>
  <c r="F21" i="2" s="1"/>
  <c r="F22" i="2" s="1"/>
  <c r="F23" i="2" s="1"/>
  <c r="F24" i="2" s="1"/>
  <c r="F25" i="2" s="1"/>
  <c r="F26" i="2" s="1"/>
  <c r="F27" i="2" s="1"/>
  <c r="F28" i="2" s="1"/>
  <c r="G100" i="1"/>
  <c r="E15" i="1"/>
  <c r="D102" i="1"/>
  <c r="I98" i="1" l="1"/>
  <c r="I86" i="1"/>
  <c r="I79" i="1"/>
  <c r="I69" i="1"/>
  <c r="I63" i="1"/>
  <c r="I54" i="1"/>
  <c r="I40" i="1"/>
  <c r="D63" i="1" l="1"/>
  <c r="D40" i="1"/>
  <c r="H4" i="1" l="1"/>
  <c r="G79" i="1"/>
  <c r="G40" i="1"/>
  <c r="G54" i="1"/>
  <c r="G98" i="1"/>
  <c r="G69" i="1"/>
  <c r="G86" i="1"/>
  <c r="G63" i="1"/>
  <c r="H5" i="1" l="1"/>
  <c r="H2" i="2" s="1"/>
  <c r="H27" i="2" s="1"/>
  <c r="E86" i="1"/>
  <c r="D86" i="1"/>
  <c r="D69" i="1"/>
  <c r="D9" i="1"/>
  <c r="E69" i="1"/>
  <c r="E79" i="1"/>
  <c r="D79" i="1"/>
  <c r="E63" i="1"/>
  <c r="E54" i="1"/>
  <c r="D54" i="1"/>
  <c r="E40" i="1"/>
  <c r="E102" i="1" l="1"/>
  <c r="H2" i="1" s="1"/>
  <c r="H3" i="1" s="1"/>
  <c r="D98" i="1"/>
  <c r="D15" i="1"/>
  <c r="H6" i="1" l="1"/>
  <c r="E98" i="1"/>
  <c r="F4" i="1" l="1"/>
</calcChain>
</file>

<file path=xl/comments1.xml><?xml version="1.0" encoding="utf-8"?>
<comments xmlns="http://schemas.openxmlformats.org/spreadsheetml/2006/main">
  <authors>
    <author>hanik</author>
  </authors>
  <commentList>
    <comment ref="E3" authorId="0" shapeId="0">
      <text>
        <r>
          <rPr>
            <sz val="9"/>
            <color indexed="81"/>
            <rFont val="Segoe UI"/>
            <family val="2"/>
            <charset val="238"/>
          </rPr>
          <t xml:space="preserve">posledný riadok
</t>
        </r>
      </text>
    </comment>
    <comment ref="C13" authorId="0" shapeId="0">
      <text>
        <r>
          <rPr>
            <b/>
            <sz val="9"/>
            <color indexed="81"/>
            <rFont val="Segoe UI"/>
            <family val="2"/>
            <charset val="238"/>
          </rPr>
          <t>Slovenská Elektr. DO2017-12-08/SP-financny dar</t>
        </r>
        <r>
          <rPr>
            <sz val="9"/>
            <color indexed="81"/>
            <rFont val="Segoe UI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<sst xmlns="http://schemas.openxmlformats.org/spreadsheetml/2006/main" count="4257" uniqueCount="1538">
  <si>
    <t>Európa v škole</t>
  </si>
  <si>
    <t xml:space="preserve">Výtvarné súťaže                                                 </t>
  </si>
  <si>
    <t>návrh</t>
  </si>
  <si>
    <t>Projekty:</t>
  </si>
  <si>
    <t>Fašiangový karneval</t>
  </si>
  <si>
    <t>Nákup pomôcok do ŠKD</t>
  </si>
  <si>
    <t xml:space="preserve">OZ Rajčianska 3 </t>
  </si>
  <si>
    <t>Druh - výdaju</t>
  </si>
  <si>
    <t>Druh - príjmu</t>
  </si>
  <si>
    <t>Majetok spolu :</t>
  </si>
  <si>
    <t>Sponzorské príspevky</t>
  </si>
  <si>
    <t>číslo dokladu</t>
  </si>
  <si>
    <t>poznámky</t>
  </si>
  <si>
    <t>Reprezentácia školy - vedomostné súťaže</t>
  </si>
  <si>
    <t>Športovo - vzdelávacie zájazdy</t>
  </si>
  <si>
    <t>Kultúrne vystúpenia a stretnutia v škole</t>
  </si>
  <si>
    <t>Učebné pomôcky a výchova</t>
  </si>
  <si>
    <t>s</t>
  </si>
  <si>
    <t>Režijné náklady OZ</t>
  </si>
  <si>
    <t>Notár</t>
  </si>
  <si>
    <t>Odmena za správu aktív</t>
  </si>
  <si>
    <t>dátum</t>
  </si>
  <si>
    <t>Klokan - MAT</t>
  </si>
  <si>
    <t>Komparo - MAT</t>
  </si>
  <si>
    <t>ocenenie na konci školského roku</t>
  </si>
  <si>
    <t>Výber z účtu na prevádzkovú pokladňu</t>
  </si>
  <si>
    <t>potvrdenie - štatistický úrad (pre notára na 2% )</t>
  </si>
  <si>
    <t>potvrdenie o vedení účtu ( pre notára na 2% )</t>
  </si>
  <si>
    <t xml:space="preserve">Kancelárske potreby, doklady, poštové poplatky, iné </t>
  </si>
  <si>
    <t>Majetok OZ - ÚČET</t>
  </si>
  <si>
    <t>Majetok OZ HOTOVOSŤ</t>
  </si>
  <si>
    <t>Majetok OZ  - INÉ</t>
  </si>
  <si>
    <t>čerpanie bank. prevodom</t>
  </si>
  <si>
    <t>platba 
v hotovosti</t>
  </si>
  <si>
    <t>banka - poplatky</t>
  </si>
  <si>
    <t>Zostatok na účte :</t>
  </si>
  <si>
    <t>Príjem spolu :</t>
  </si>
  <si>
    <t>zverejnenie v obchodnom vestníku</t>
  </si>
  <si>
    <t>Suma výdavkov</t>
  </si>
  <si>
    <t>Stav majetku ku dňu :</t>
  </si>
  <si>
    <t>Druh - transakcie ( stav-príjem -výdaj )</t>
  </si>
  <si>
    <t>stav</t>
  </si>
  <si>
    <t>ku dňu:</t>
  </si>
  <si>
    <t>Koniec školského roku</t>
  </si>
  <si>
    <t>Slávik Slovenska ceny a občerstvenie</t>
  </si>
  <si>
    <t>Športové súťaže, štartovné, cestovné</t>
  </si>
  <si>
    <t>Exkurzno-poznávací zájazd ( podľa ponuky)</t>
  </si>
  <si>
    <t>Škola v prírode doprava</t>
  </si>
  <si>
    <t>Lego -robotic, účasť na súťaži</t>
  </si>
  <si>
    <t>Plavecký výcvik doprava</t>
  </si>
  <si>
    <t>Imatrikulácia prvákov</t>
  </si>
  <si>
    <t xml:space="preserve">Mikuláš,program a balíčky </t>
  </si>
  <si>
    <t>MDD balíčky, program</t>
  </si>
  <si>
    <t>ocenenie počas školského roku</t>
  </si>
  <si>
    <t>Matboj - MAT</t>
  </si>
  <si>
    <t>seminar pre OZ organizuje BSK</t>
  </si>
  <si>
    <t>Hviezdoslavov Kubín - ceny I.st.</t>
  </si>
  <si>
    <t>Hviezdoslavov Kubín - ceny II.st.</t>
  </si>
  <si>
    <t>Šaliansky Maťko - ceny - I. stupeň</t>
  </si>
  <si>
    <t>Šaliansky Maťko - ceny - II. stupeň</t>
  </si>
  <si>
    <t>čerpanie predošlý ŠR</t>
  </si>
  <si>
    <t>Učebné pomôcky na TV</t>
  </si>
  <si>
    <t>MDD ceny pre žiakov</t>
  </si>
  <si>
    <t>Zostatok hotovosť :</t>
  </si>
  <si>
    <t>Testovanie 5 - občerstvenie</t>
  </si>
  <si>
    <t>Vedecký deň</t>
  </si>
  <si>
    <t>školský rok 2013/2014</t>
  </si>
  <si>
    <t>školský rok 2014/2015</t>
  </si>
  <si>
    <t>školský rok 2015/2016</t>
  </si>
  <si>
    <t>školský rok 2016/2017</t>
  </si>
  <si>
    <t>školský rok 2017/2018</t>
  </si>
  <si>
    <t>školský rok 2018/2019</t>
  </si>
  <si>
    <t>školský rok 2019/2020</t>
  </si>
  <si>
    <t>školský rok 2020/2021</t>
  </si>
  <si>
    <t>školský rok 2021/2022</t>
  </si>
  <si>
    <t>účtovný rok 2014</t>
  </si>
  <si>
    <t>účtovný rok 2015</t>
  </si>
  <si>
    <t>účtovný rok 2016</t>
  </si>
  <si>
    <t>účtovný rok 2017</t>
  </si>
  <si>
    <t>účtovný rok 2018</t>
  </si>
  <si>
    <t>účtovný rok 2019</t>
  </si>
  <si>
    <t>účtovný rok 2020</t>
  </si>
  <si>
    <t>účtovný rok 2021</t>
  </si>
  <si>
    <t xml:space="preserve">Exkurzia pre ŠKD </t>
  </si>
  <si>
    <t xml:space="preserve">Kino, divadlo predstavenie pre ŠKD </t>
  </si>
  <si>
    <t xml:space="preserve">ZOO preprava pre ŠKD </t>
  </si>
  <si>
    <t xml:space="preserve">Dobré jablká preprava pre ŠKD </t>
  </si>
  <si>
    <t>Ceny pre najlepších žiakov, triedy</t>
  </si>
  <si>
    <t>naj trieda II stupeň</t>
  </si>
  <si>
    <t>Číslo účtu:</t>
  </si>
  <si>
    <t>SK1902000000003058498554</t>
  </si>
  <si>
    <t>BIC:</t>
  </si>
  <si>
    <t>SUBASKBX</t>
  </si>
  <si>
    <t>Dátum generovania:</t>
  </si>
  <si>
    <t>Mena účtu:</t>
  </si>
  <si>
    <t>EUR</t>
  </si>
  <si>
    <t>Čas generovania:</t>
  </si>
  <si>
    <t>Typ účtu:</t>
  </si>
  <si>
    <t>Bežný účet</t>
  </si>
  <si>
    <t>Majiteľ účtu:</t>
  </si>
  <si>
    <t>RAJČIANSKA 3</t>
  </si>
  <si>
    <t/>
  </si>
  <si>
    <t>Export pohybov na účte SK1902000000003058498554</t>
  </si>
  <si>
    <t>podľa zvolených vyhľadávacích kritérií</t>
  </si>
  <si>
    <t>Detaily transakcií:</t>
  </si>
  <si>
    <t>Dátum zaúčtovania</t>
  </si>
  <si>
    <t>Dátum realizácie</t>
  </si>
  <si>
    <t>Účet partnera</t>
  </si>
  <si>
    <t>BIC</t>
  </si>
  <si>
    <t>Názov partnera</t>
  </si>
  <si>
    <t>Suma</t>
  </si>
  <si>
    <t>Mena</t>
  </si>
  <si>
    <t>Referencia
partnera</t>
  </si>
  <si>
    <t>VS</t>
  </si>
  <si>
    <t>ŠS</t>
  </si>
  <si>
    <t>KS</t>
  </si>
  <si>
    <t>Doplňujúce informácie</t>
  </si>
  <si>
    <t>Číslo dokladu</t>
  </si>
  <si>
    <t>Identifikátor dávky platieb</t>
  </si>
  <si>
    <t>Účtovný zostatok</t>
  </si>
  <si>
    <t>označenie riadku  
" banka "</t>
  </si>
  <si>
    <t>označenie riadku  
" hotovost "</t>
  </si>
  <si>
    <t>kuch</t>
  </si>
  <si>
    <t>karneval</t>
  </si>
  <si>
    <t>Výška príjmu z členských poplatkov</t>
  </si>
  <si>
    <t>Príjem z 2% daní</t>
  </si>
  <si>
    <t>odhad</t>
  </si>
  <si>
    <t>real</t>
  </si>
  <si>
    <t>clenske</t>
  </si>
  <si>
    <t>stat</t>
  </si>
  <si>
    <t>banka</t>
  </si>
  <si>
    <t>matboj</t>
  </si>
  <si>
    <t>vestnik</t>
  </si>
  <si>
    <t>imat</t>
  </si>
  <si>
    <t>not1</t>
  </si>
  <si>
    <t>plav</t>
  </si>
  <si>
    <t>komparo</t>
  </si>
  <si>
    <t>not2</t>
  </si>
  <si>
    <t>sem</t>
  </si>
  <si>
    <t>pokladna</t>
  </si>
  <si>
    <t>mikulas</t>
  </si>
  <si>
    <t>klokan</t>
  </si>
  <si>
    <t>zaradenie</t>
  </si>
  <si>
    <t>sprava</t>
  </si>
  <si>
    <t>zoo</t>
  </si>
  <si>
    <t>jablko</t>
  </si>
  <si>
    <t>Sumár výdavkov ban. :</t>
  </si>
  <si>
    <t>Sumár výdavkov pok :</t>
  </si>
  <si>
    <t>pohyb</t>
  </si>
  <si>
    <t>dotacia</t>
  </si>
  <si>
    <t>vianoce</t>
  </si>
  <si>
    <t>matko</t>
  </si>
  <si>
    <t>aj-olym</t>
  </si>
  <si>
    <t>matko2</t>
  </si>
  <si>
    <t>ikebana</t>
  </si>
  <si>
    <t>SvP</t>
  </si>
  <si>
    <t>OdmeK</t>
  </si>
  <si>
    <t>lego_jiskr</t>
  </si>
  <si>
    <t>rodičia</t>
  </si>
  <si>
    <t>spolu</t>
  </si>
  <si>
    <t>testovanie</t>
  </si>
  <si>
    <t>sutaze</t>
  </si>
  <si>
    <t>veda</t>
  </si>
  <si>
    <t>sport</t>
  </si>
  <si>
    <t>potvrdenie o vedení účtu legoland</t>
  </si>
  <si>
    <t>potvLego</t>
  </si>
  <si>
    <t>Rozpočet na školský rok 2019/2020</t>
  </si>
  <si>
    <t>Iné súťaže ( podľa ponuky )</t>
  </si>
  <si>
    <t>Testovanie 9 - občerstvenie</t>
  </si>
  <si>
    <t>Lego -robotic, vybavenie organizácie ( dotácia - dar )</t>
  </si>
  <si>
    <t>Korčulovanie výcvik doprava</t>
  </si>
  <si>
    <t>Kino, divadlo predstavenie pre II. Stupeň</t>
  </si>
  <si>
    <t>Exkurzie II. Stupeň</t>
  </si>
  <si>
    <t>Výchovný koncert</t>
  </si>
  <si>
    <t>Kultúrne besedy</t>
  </si>
  <si>
    <t>Dovybavenie žiackej kuchynky</t>
  </si>
  <si>
    <t>pomskd</t>
  </si>
  <si>
    <t>p-mat</t>
  </si>
  <si>
    <t xml:space="preserve">Matematicky expres www.p-mat.sk </t>
  </si>
  <si>
    <t>Talentída</t>
  </si>
  <si>
    <t>talendida</t>
  </si>
  <si>
    <t xml:space="preserve">registrácia MNV </t>
  </si>
  <si>
    <t>mnv</t>
  </si>
  <si>
    <t>kino</t>
  </si>
  <si>
    <t>kinoSKD</t>
  </si>
  <si>
    <t>ine sut</t>
  </si>
  <si>
    <t>počiatočný stav</t>
  </si>
  <si>
    <t>kuchvyb</t>
  </si>
  <si>
    <t>testovanie5</t>
  </si>
  <si>
    <t>sportext</t>
  </si>
  <si>
    <t>pomocky</t>
  </si>
  <si>
    <t>pom-tv</t>
  </si>
  <si>
    <t>kubin1</t>
  </si>
  <si>
    <t>kubin2</t>
  </si>
  <si>
    <t>Eko - učebňa, altánok + sedenie</t>
  </si>
  <si>
    <t>Posuvná tabuľa s interaktívnym dataprojektorom 1. aj 2.stupeň</t>
  </si>
  <si>
    <t>Dovybavenie laboratória</t>
  </si>
  <si>
    <t>Učebné pomôcky - VYV</t>
  </si>
  <si>
    <t>Nákup pomôcok  1 stupeň</t>
  </si>
  <si>
    <t>Nákup pomôcok  2 stupeň</t>
  </si>
  <si>
    <t>Podujetia na prevenciu proti drogám</t>
  </si>
  <si>
    <t>Nákup pomôcok MAT , FYZ</t>
  </si>
  <si>
    <t>ceny pre najlepších v súťaži IBOBOR</t>
  </si>
  <si>
    <t>Školské kolo Pytagoriády</t>
  </si>
  <si>
    <t>12:28</t>
  </si>
  <si>
    <t>SK5681805006628122796365</t>
  </si>
  <si>
    <t>SPSRSKBAXXX</t>
  </si>
  <si>
    <t>Finančné riaditeľstvo Slovenskej republiky</t>
  </si>
  <si>
    <t>/VS1510255496/SS46/KS46</t>
  </si>
  <si>
    <t>1510255496</t>
  </si>
  <si>
    <t>46</t>
  </si>
  <si>
    <t>0046</t>
  </si>
  <si>
    <t>% podiel zaplatenej dane/PYO5000587192/VS1510255496/SS0000000046/KS0046</t>
  </si>
  <si>
    <t>8577-20200902</t>
  </si>
  <si>
    <t>SK4475000000004018016092</t>
  </si>
  <si>
    <t>CEKOSKBX</t>
  </si>
  <si>
    <t>BARUS MARTIN</t>
  </si>
  <si>
    <t>NOTPROVIDED</t>
  </si>
  <si>
    <t>0000000000</t>
  </si>
  <si>
    <t>Barusova Kristina 5.B. Rodicovske</t>
  </si>
  <si>
    <t>20200902-PRSC</t>
  </si>
  <si>
    <t>SK4511000000002615516715</t>
  </si>
  <si>
    <t>TATRSKBX</t>
  </si>
  <si>
    <t>OBUCHOVÁ ZUZANA</t>
  </si>
  <si>
    <t>ZRPS Ina Obuchova 5C</t>
  </si>
  <si>
    <t>OP20090300848</t>
  </si>
  <si>
    <t>SK0609000000000011204850</t>
  </si>
  <si>
    <t>GIBASKBX</t>
  </si>
  <si>
    <t>Martina Klobučníková</t>
  </si>
  <si>
    <t>EMA KLOBUCNIKOVA, 5.B</t>
  </si>
  <si>
    <t>FSY0017479713</t>
  </si>
  <si>
    <t>SK5211000000002938045663</t>
  </si>
  <si>
    <t>Wagner Tomáš</t>
  </si>
  <si>
    <t>Tomas Wagner 5.C - ZRPS</t>
  </si>
  <si>
    <t>OP20090400682</t>
  </si>
  <si>
    <t>SK2409000000000174246588</t>
  </si>
  <si>
    <t>Martina Brezovanová</t>
  </si>
  <si>
    <t>Natalia Brezovanova ZRPS</t>
  </si>
  <si>
    <t>FSY0010334046</t>
  </si>
  <si>
    <t>SK3831000000003180124804</t>
  </si>
  <si>
    <t>LUBASKBX</t>
  </si>
  <si>
    <t>KALOUSOVA JARMILA</t>
  </si>
  <si>
    <t>Kalousova Patricia, 5.B, zrps</t>
  </si>
  <si>
    <t>2020-09-17/O0</t>
  </si>
  <si>
    <t>SK8511000000002614750956</t>
  </si>
  <si>
    <t>KOŠČ KATARÍNA, ING.</t>
  </si>
  <si>
    <t>Tamarka Kosc V.B</t>
  </si>
  <si>
    <t>OP20091700696</t>
  </si>
  <si>
    <t>SK0209000000005153037376</t>
  </si>
  <si>
    <t>Eva Santová</t>
  </si>
  <si>
    <t>OZ Rebeka Bajzová 2.C</t>
  </si>
  <si>
    <t>FSY0011400828</t>
  </si>
  <si>
    <t>SK9309000000000271970906</t>
  </si>
  <si>
    <t>Martin Jantošovič</t>
  </si>
  <si>
    <t>Jantošovičová Martina, 2.C</t>
  </si>
  <si>
    <t>FSY0012145444</t>
  </si>
  <si>
    <t>SK4275000000004004487635</t>
  </si>
  <si>
    <t>MIKO BRANISLAV</t>
  </si>
  <si>
    <t>Radovan Miko - 2.C - obcianske zdruzenie pri ZS Rajcianska 3</t>
  </si>
  <si>
    <t>20200924-PRSC</t>
  </si>
  <si>
    <t>SK8402000000004070961753</t>
  </si>
  <si>
    <t>Lucia Mészárošová</t>
  </si>
  <si>
    <t>20092602PNIBR</t>
  </si>
  <si>
    <t>SK5675000000004028053727</t>
  </si>
  <si>
    <t>VOJTUSOVA PETRA</t>
  </si>
  <si>
    <t>SIMONA SEKERKOVA 2.C</t>
  </si>
  <si>
    <t>ZRPS</t>
  </si>
  <si>
    <t>20200925-PRSC</t>
  </si>
  <si>
    <t>SK6109000000000175015714</t>
  </si>
  <si>
    <t>Jozef Mozola</t>
  </si>
  <si>
    <t>Livia Mozolova, 2.C.</t>
  </si>
  <si>
    <t>FSY0013007490</t>
  </si>
  <si>
    <t>SK1802000000002551286251</t>
  </si>
  <si>
    <t>Veronika Csóková</t>
  </si>
  <si>
    <t>20093007XHIBR</t>
  </si>
  <si>
    <t>SK6411000000002613747384</t>
  </si>
  <si>
    <t>ŠKULTÉTY MAREK</t>
  </si>
  <si>
    <t>/VS26110110/SS/KS308</t>
  </si>
  <si>
    <t>0026110110</t>
  </si>
  <si>
    <t>0308</t>
  </si>
  <si>
    <t>prispevok zrps Jakub skultety 4A ela skultetyova 2C</t>
  </si>
  <si>
    <t>OP20092900902</t>
  </si>
  <si>
    <t>SK8311000000008011188949</t>
  </si>
  <si>
    <t>Pajdlhauserová A</t>
  </si>
  <si>
    <t>/VS2020/SS/KS558</t>
  </si>
  <si>
    <t>0000002020</t>
  </si>
  <si>
    <t>0558</t>
  </si>
  <si>
    <t>ZRPS Tomas Pajdlhauser 2C 2020/2021</t>
  </si>
  <si>
    <t>OP20092900896</t>
  </si>
  <si>
    <t>SK6711000000002932207254</t>
  </si>
  <si>
    <t>Gastello Kittlerová</t>
  </si>
  <si>
    <t>Antonella Gastello Kittlerova 2.C</t>
  </si>
  <si>
    <t>OP20092900853</t>
  </si>
  <si>
    <t>SK6111000000002616983067</t>
  </si>
  <si>
    <t>Tánczosová Silvia</t>
  </si>
  <si>
    <t>ZS Rajcianska obcianske zdruzenie</t>
  </si>
  <si>
    <t>Lucia Tanczosova 2C</t>
  </si>
  <si>
    <t>OP20092900069</t>
  </si>
  <si>
    <t>SK0683605207004202235906</t>
  </si>
  <si>
    <t>BREXSKBXXXX</t>
  </si>
  <si>
    <t>RADEK GREGOR</t>
  </si>
  <si>
    <t>NATALIA GREGOROVA 2.C</t>
  </si>
  <si>
    <t>0100000276601</t>
  </si>
  <si>
    <t>20093026OYGSM</t>
  </si>
  <si>
    <t>0000000009</t>
  </si>
  <si>
    <t>0898</t>
  </si>
  <si>
    <t>Vedenie konta VÚB Biznis účet Štan</t>
  </si>
  <si>
    <t>3009IG0014019</t>
  </si>
  <si>
    <t>Poplatky za platby nad rámec konta</t>
  </si>
  <si>
    <t>3009IG0014020</t>
  </si>
  <si>
    <t>SK5302000000000969342012</t>
  </si>
  <si>
    <t>Denisa Jankovičová</t>
  </si>
  <si>
    <t>Rada rodicov - Maximilian Jankovic - 7.A</t>
  </si>
  <si>
    <t>20100100O4IBR</t>
  </si>
  <si>
    <t>SK5811000000002611852500</t>
  </si>
  <si>
    <t>Kollárik Viktor, Ing</t>
  </si>
  <si>
    <t>Michal Kollarik 5.B</t>
  </si>
  <si>
    <t>OP20093002098</t>
  </si>
  <si>
    <t>Anna Kollarikova 2.C</t>
  </si>
  <si>
    <t>OP20093002097</t>
  </si>
  <si>
    <t>SK7711000000002932174288</t>
  </si>
  <si>
    <t>Zabák Dušan, Mgr.</t>
  </si>
  <si>
    <t>Emma Zabakova 7.A</t>
  </si>
  <si>
    <t>OP20100100076</t>
  </si>
  <si>
    <t>Matias Zabak 2.C</t>
  </si>
  <si>
    <t>OP20100100075</t>
  </si>
  <si>
    <t>SK2811000000002619762323</t>
  </si>
  <si>
    <t>Jarolínová Lívia</t>
  </si>
  <si>
    <t>/VS/SS5245/KS</t>
  </si>
  <si>
    <t>5245</t>
  </si>
  <si>
    <t>Samuel Jarolin ZRPS</t>
  </si>
  <si>
    <t>OP20100100015</t>
  </si>
  <si>
    <t>SK2302000000009045740062</t>
  </si>
  <si>
    <t>Mária Miklošová</t>
  </si>
  <si>
    <t>Martin Andrej Miklos 2A</t>
  </si>
  <si>
    <t>20100414MEGSM</t>
  </si>
  <si>
    <t>SK0911000000002628779397</t>
  </si>
  <si>
    <t>MB TECH BB s.r.o.</t>
  </si>
  <si>
    <t>/VS202107479/SS/KS8</t>
  </si>
  <si>
    <t>0202107479</t>
  </si>
  <si>
    <t>0008</t>
  </si>
  <si>
    <t>Interaktivna tabula Rajcianska 3 BA</t>
  </si>
  <si>
    <t>2010030IF2IBR</t>
  </si>
  <si>
    <t>/VS202107662/SS/KS8</t>
  </si>
  <si>
    <t>0202107662</t>
  </si>
  <si>
    <t>Montaz tabule Rajcianska 3 BA</t>
  </si>
  <si>
    <t>2010030IH8IBR</t>
  </si>
  <si>
    <t>SK4202000000002322817354</t>
  </si>
  <si>
    <t>Silvia Buchholcerová</t>
  </si>
  <si>
    <t>Richard Buchholcer 6.C</t>
  </si>
  <si>
    <t>2010050Y10IBR</t>
  </si>
  <si>
    <t>SK1609000000000054020373</t>
  </si>
  <si>
    <t>Mária Pazúriková</t>
  </si>
  <si>
    <t>Ivana Pazurikova, 2. A</t>
  </si>
  <si>
    <t>FSY0016334024</t>
  </si>
  <si>
    <t>Maria Pazurikova, 5. B</t>
  </si>
  <si>
    <t>FSY0016333866</t>
  </si>
  <si>
    <t>SK9502000000001468351257</t>
  </si>
  <si>
    <t>Eleonóra Hudecová</t>
  </si>
  <si>
    <t>/VS9/SS102020/KS558</t>
  </si>
  <si>
    <t>102020</t>
  </si>
  <si>
    <t>Hudec Viktor 2.A- clensky prispevok 2020/2021</t>
  </si>
  <si>
    <t>201005126JIBR</t>
  </si>
  <si>
    <t>SK0302000000001400894554</t>
  </si>
  <si>
    <t>Michaela Adamová</t>
  </si>
  <si>
    <t>Michael Adam, 1.B</t>
  </si>
  <si>
    <t>2010051CCRIBR</t>
  </si>
  <si>
    <t>SK2702000000006612643012</t>
  </si>
  <si>
    <t>Tomáš Tánczos</t>
  </si>
  <si>
    <t>Prispevok na OZ Tomas a Matej Tanczos 1 B</t>
  </si>
  <si>
    <t>2010051VXEIBR</t>
  </si>
  <si>
    <t>SK1102000000003254562955</t>
  </si>
  <si>
    <t>Peter Kováčik</t>
  </si>
  <si>
    <t>platba za Bianka Kovacikova, 4.A</t>
  </si>
  <si>
    <t>2010051XVPGSM</t>
  </si>
  <si>
    <t>platba za Slavka Kovacikova, 6.A</t>
  </si>
  <si>
    <t>2010051XXQGSM</t>
  </si>
  <si>
    <t>SK4802000000002832584159</t>
  </si>
  <si>
    <t>Viktória Chorváthová</t>
  </si>
  <si>
    <t>Patricia chorvathova 3c</t>
  </si>
  <si>
    <t>20100525H3IBR</t>
  </si>
  <si>
    <t>SK9802000000001443071451</t>
  </si>
  <si>
    <t>Ladislav Trnčík</t>
  </si>
  <si>
    <t>/VS20202021/SS/KS</t>
  </si>
  <si>
    <t>0020202021</t>
  </si>
  <si>
    <t>ZS Andrej Trncik 7.A</t>
  </si>
  <si>
    <t>2010052H31IBR</t>
  </si>
  <si>
    <t>SK0702000000002261395353</t>
  </si>
  <si>
    <t>Annamária Žibritová</t>
  </si>
  <si>
    <t>Lea Zibritova,1.C</t>
  </si>
  <si>
    <t>2010052WX8IBR</t>
  </si>
  <si>
    <t>SK5202000000001383705757</t>
  </si>
  <si>
    <t>Martin Hromek</t>
  </si>
  <si>
    <t>Martinka Hromekova 4A Clensky prispevok na rok 2020/2021</t>
  </si>
  <si>
    <t>2010060IK6IBR</t>
  </si>
  <si>
    <t>SK6202000000001425982251</t>
  </si>
  <si>
    <t>Tatiana Obselka</t>
  </si>
  <si>
    <t>Nelly Obselka 2.A</t>
  </si>
  <si>
    <t>2010060PRTIBR</t>
  </si>
  <si>
    <t>SK8411000000002611972991</t>
  </si>
  <si>
    <t>Rádiková Žofia, MUDr</t>
  </si>
  <si>
    <t>/VS/SS/KS558</t>
  </si>
  <si>
    <t>Martin Radik 1A</t>
  </si>
  <si>
    <t>OP20100501055</t>
  </si>
  <si>
    <t>Marek Radik 3B</t>
  </si>
  <si>
    <t>OP20100501051</t>
  </si>
  <si>
    <t>SK5811000000002611933204</t>
  </si>
  <si>
    <t>Skaličan Peter</t>
  </si>
  <si>
    <t>/VS20202021/SS/KS308</t>
  </si>
  <si>
    <t>JAKUB SKALICAN 2A</t>
  </si>
  <si>
    <t>OP20100501180</t>
  </si>
  <si>
    <t>SK2011110000001169650003</t>
  </si>
  <si>
    <t>UNCRSKBXXXX</t>
  </si>
  <si>
    <t>GABRISOVA  ZUZANA</t>
  </si>
  <si>
    <t>/VS/SS/KS</t>
  </si>
  <si>
    <t>jan gabris 1.a</t>
  </si>
  <si>
    <t>20201005-IZ45</t>
  </si>
  <si>
    <t>SK4875000000004022091669</t>
  </si>
  <si>
    <t>HOLBIKOVA MARTINA</t>
  </si>
  <si>
    <t>Zrps popl 2020/21 Burianek michal 3.b</t>
  </si>
  <si>
    <t>20201005-PRSC</t>
  </si>
  <si>
    <t>SK9675000000004001772991</t>
  </si>
  <si>
    <t>PLAVCOVA JANA</t>
  </si>
  <si>
    <t>Jana Plavcova, 6.A</t>
  </si>
  <si>
    <t>Matus Plavec , 2.A</t>
  </si>
  <si>
    <t>Oskar Plavec, 2.A</t>
  </si>
  <si>
    <t>SK4775000000000511258943</t>
  </si>
  <si>
    <t>SKVARENINOVA ANDREA</t>
  </si>
  <si>
    <t>Ela Skvareninova / 1.C</t>
  </si>
  <si>
    <t>SK6756000000005707184002</t>
  </si>
  <si>
    <t>KOMASK2X</t>
  </si>
  <si>
    <t>GRESS MARTIN</t>
  </si>
  <si>
    <t>Karolina Gressova, 6.B, Matej Gress, 4.A</t>
  </si>
  <si>
    <t>2020-10-05/O0</t>
  </si>
  <si>
    <t>SK1609000000000010863133</t>
  </si>
  <si>
    <t>Martin Ďurinda</t>
  </si>
  <si>
    <t>Martin Ďurinda 3 B</t>
  </si>
  <si>
    <t>FSY0017003163</t>
  </si>
  <si>
    <t>SK9609000000000511534565</t>
  </si>
  <si>
    <t>Monika Oravcová</t>
  </si>
  <si>
    <t>Zuzana Oravcová, 1.B.</t>
  </si>
  <si>
    <t>FSY0017026468</t>
  </si>
  <si>
    <t>SK0311000000002614201666</t>
  </si>
  <si>
    <t>Zachar Erik</t>
  </si>
  <si>
    <t>Rebeka Zacharova, 2.A</t>
  </si>
  <si>
    <t>OP20100500066</t>
  </si>
  <si>
    <t>SK4509000000005114966236</t>
  </si>
  <si>
    <t>Zuzana Kratochvílová</t>
  </si>
  <si>
    <t>Kratochvílová Lucia, 3.C.</t>
  </si>
  <si>
    <t>FSY0016989174</t>
  </si>
  <si>
    <t>SK3652000000000002131565</t>
  </si>
  <si>
    <t>OTPVSKBX</t>
  </si>
  <si>
    <t>ROMAN VAŠINA</t>
  </si>
  <si>
    <t>Andrej Vašina 3.C - ZRPŠ</t>
  </si>
  <si>
    <t>OTP0000000002</t>
  </si>
  <si>
    <t>SK0509000000005074275456</t>
  </si>
  <si>
    <t>Patrik Hengerics</t>
  </si>
  <si>
    <t>HengericsTomas6B,Nela3A,Simona1A</t>
  </si>
  <si>
    <t>FSY0016956756</t>
  </si>
  <si>
    <t>SK9709000000000633919156</t>
  </si>
  <si>
    <t>Renáta Surovčíková</t>
  </si>
  <si>
    <t>Pavol Surovčík 2.A ZRPŠ</t>
  </si>
  <si>
    <t>FSY0016593798</t>
  </si>
  <si>
    <t>SK6356000000005947436002</t>
  </si>
  <si>
    <t>MISKOLCIOVA ZUZANA</t>
  </si>
  <si>
    <t>Alexandra Miskolciova,3.B</t>
  </si>
  <si>
    <t>SK1611000000002618736473</t>
  </si>
  <si>
    <t>Matuškovič Adrian</t>
  </si>
  <si>
    <t>Paulina Matuskovicova 2.A</t>
  </si>
  <si>
    <t>OP20100500253</t>
  </si>
  <si>
    <t>SK7211000000002613189490</t>
  </si>
  <si>
    <t>Džupinová Andrea</t>
  </si>
  <si>
    <t>Anna Dzupinova 7A</t>
  </si>
  <si>
    <t>OP20100501085</t>
  </si>
  <si>
    <t>SK7711000000002617233233</t>
  </si>
  <si>
    <t>Zavarská Sabína, Bc.</t>
  </si>
  <si>
    <t>Lilian Zavarska 6.C</t>
  </si>
  <si>
    <t>SK1011000000002619077633</t>
  </si>
  <si>
    <t>Koudelová Lucia</t>
  </si>
  <si>
    <t>Emma Kapustova, 4.B</t>
  </si>
  <si>
    <t>OP20100501267</t>
  </si>
  <si>
    <t>SK9811000000002610793510</t>
  </si>
  <si>
    <t>PLECHÁČEK RASTISLAV</t>
  </si>
  <si>
    <t>Daniel Plechacek 6.C</t>
  </si>
  <si>
    <t>OP20100501275</t>
  </si>
  <si>
    <t>SK6683300000002401134092</t>
  </si>
  <si>
    <t>FIOZSKBAXXX</t>
  </si>
  <si>
    <t>Rastislav Dzilsky</t>
  </si>
  <si>
    <t>Adriana Dzilska 7A</t>
  </si>
  <si>
    <t>23546323096</t>
  </si>
  <si>
    <t>SK9765000000000002311961</t>
  </si>
  <si>
    <t>POBNSKBA</t>
  </si>
  <si>
    <t>Mala Slavka</t>
  </si>
  <si>
    <t>Not Provided</t>
  </si>
  <si>
    <t>Matej Maly.II.A</t>
  </si>
  <si>
    <t>134121-202010</t>
  </si>
  <si>
    <t>SK1502000000003043776451</t>
  </si>
  <si>
    <t>Pavol Kačena</t>
  </si>
  <si>
    <t>Richard Kacena 2a</t>
  </si>
  <si>
    <t>2010053608GSM</t>
  </si>
  <si>
    <t>SK4011000000002610085290</t>
  </si>
  <si>
    <t>Pekár Juraj, Ing.</t>
  </si>
  <si>
    <t>/VS2020/SS/KS308</t>
  </si>
  <si>
    <t>Elena Lilly Pekarova 4.A.</t>
  </si>
  <si>
    <t>OP20100600203</t>
  </si>
  <si>
    <t>SK9211000000002618777785</t>
  </si>
  <si>
    <t>MOKRIŠOVÁ KATARÍNA</t>
  </si>
  <si>
    <t>Mokrisova 7.B</t>
  </si>
  <si>
    <t>OP20100600954</t>
  </si>
  <si>
    <t>SK3483605207004202005609</t>
  </si>
  <si>
    <t>ALENA SLIVOVA</t>
  </si>
  <si>
    <t>/VS/SS/KS308</t>
  </si>
  <si>
    <t>MARTIN SLIVA 6.C</t>
  </si>
  <si>
    <t>0100000276969</t>
  </si>
  <si>
    <t>STANISLAV SLIVA 3.C</t>
  </si>
  <si>
    <t>SK4711000000002619934738</t>
  </si>
  <si>
    <t>RAVASZ ANDREJ</t>
  </si>
  <si>
    <t>Andy Max Ravasz 7A</t>
  </si>
  <si>
    <t>OP20100600020</t>
  </si>
  <si>
    <t>SK7511110000001146922010</t>
  </si>
  <si>
    <t>DUBRAVA  DANIEL</t>
  </si>
  <si>
    <t>Risko Dubrava 4.A.</t>
  </si>
  <si>
    <t>20201006-IZ45</t>
  </si>
  <si>
    <t>Barusova Martina 3.C. Rodicovske</t>
  </si>
  <si>
    <t>20201006-PRSC</t>
  </si>
  <si>
    <t>SK7775000000000026400993</t>
  </si>
  <si>
    <t>HANKOVA JANA</t>
  </si>
  <si>
    <t>Timmi Balla, VII.B, clensky prispevok ZRPS 2020/21</t>
  </si>
  <si>
    <t>SK3909000000005070815048</t>
  </si>
  <si>
    <t>Alojz Tesár</t>
  </si>
  <si>
    <t>Tesárová Alžbeta, 3.D</t>
  </si>
  <si>
    <t>FSY0017475350</t>
  </si>
  <si>
    <t>SK9811000000002932073321</t>
  </si>
  <si>
    <t>Shmiliak Oleksandr</t>
  </si>
  <si>
    <t>shmiliak solomiia</t>
  </si>
  <si>
    <t>OP20100600960</t>
  </si>
  <si>
    <t>SK6211000000002619944944</t>
  </si>
  <si>
    <t>KLENOVIČ PETER</t>
  </si>
  <si>
    <t>Peter Klenovic 6A</t>
  </si>
  <si>
    <t>OP20100600952</t>
  </si>
  <si>
    <t>Simon Klenovic 5B</t>
  </si>
  <si>
    <t>SK9683605207004206412076</t>
  </si>
  <si>
    <t>KATARINA NITRANOVA</t>
  </si>
  <si>
    <t>SIMON NITRAN, 2.B</t>
  </si>
  <si>
    <t>0100000277015</t>
  </si>
  <si>
    <t>SK5083605207004202718465</t>
  </si>
  <si>
    <t>DALIBOR CHUDY</t>
  </si>
  <si>
    <t>FILIP CHUDY, 3.C, CLENSKY PRISPEVOK 2020/2021</t>
  </si>
  <si>
    <t>0100000276972</t>
  </si>
  <si>
    <t>SK4702000000003966996655</t>
  </si>
  <si>
    <t>Ľuboš Azór</t>
  </si>
  <si>
    <t>/VS1/SS/KS308</t>
  </si>
  <si>
    <t>0000000001</t>
  </si>
  <si>
    <t>Tomas Azor 8.A</t>
  </si>
  <si>
    <t>2010072Q9NIBR</t>
  </si>
  <si>
    <t>SK8802000000006631240112</t>
  </si>
  <si>
    <t>Miroslava Vašinová</t>
  </si>
  <si>
    <t>/VS/SS/KS298</t>
  </si>
  <si>
    <t>0298</t>
  </si>
  <si>
    <t>Erik Vasina, 7B</t>
  </si>
  <si>
    <t>2010062W0KIBR</t>
  </si>
  <si>
    <t>SK7611000000002611260476</t>
  </si>
  <si>
    <t>Šišková Katarína, In</t>
  </si>
  <si>
    <t>3.C. Lea Krokovichova, clensky prispevok OZ</t>
  </si>
  <si>
    <t>OP20100700203</t>
  </si>
  <si>
    <t>SK6275000000004025812919</t>
  </si>
  <si>
    <t>GREC STEFAN</t>
  </si>
  <si>
    <t>Adam Grec 1.C</t>
  </si>
  <si>
    <t>20201007-PRSC</t>
  </si>
  <si>
    <t>SK5609000000000011099966</t>
  </si>
  <si>
    <t>Daniela Dudomová</t>
  </si>
  <si>
    <t>Sofia Viteková, 4.A</t>
  </si>
  <si>
    <t>FSY0018337543</t>
  </si>
  <si>
    <t>SK2856000000002110040002</t>
  </si>
  <si>
    <t>PANYIOVA BARBORA</t>
  </si>
  <si>
    <t>STELLA KOSTOLNA 1.B</t>
  </si>
  <si>
    <t>2020-10-07/O0</t>
  </si>
  <si>
    <t>SK8511000000002616256687</t>
  </si>
  <si>
    <t>ŠINOVÁ JANA</t>
  </si>
  <si>
    <t>Martin SIN 8.A.</t>
  </si>
  <si>
    <t>OP20100700691</t>
  </si>
  <si>
    <t>SK3311000000002616490035</t>
  </si>
  <si>
    <t>Sibert Igor, Ing.</t>
  </si>
  <si>
    <t>Nela Sibertova, 1.B</t>
  </si>
  <si>
    <t>OP20100700651</t>
  </si>
  <si>
    <t>SK4411000000002934379498</t>
  </si>
  <si>
    <t>Hrivňáková Jana</t>
  </si>
  <si>
    <t>/VS1/SS/KS</t>
  </si>
  <si>
    <t>erik hrivnak 2b</t>
  </si>
  <si>
    <t>OP20100700628</t>
  </si>
  <si>
    <t>Tomas Brezovan ZRPS</t>
  </si>
  <si>
    <t>FSY0018526524</t>
  </si>
  <si>
    <t>SK7602000000002018048853</t>
  </si>
  <si>
    <t>Katarína Sečkárová</t>
  </si>
  <si>
    <t>Richard Saransky 1.B</t>
  </si>
  <si>
    <t>20100730BZIBR</t>
  </si>
  <si>
    <t>SK7702000000001120655954</t>
  </si>
  <si>
    <t>Michaela Novotová</t>
  </si>
  <si>
    <t>ZRPS Patrik Novota 6A</t>
  </si>
  <si>
    <t>2010090M40IBR</t>
  </si>
  <si>
    <t>SK1602000000001352286553</t>
  </si>
  <si>
    <t>Tomáš Klein</t>
  </si>
  <si>
    <t>Tomas Klein 6.A</t>
  </si>
  <si>
    <t>2010090RAHIBR</t>
  </si>
  <si>
    <t>Michal Klein 4.B</t>
  </si>
  <si>
    <t>2010090RG7IBR</t>
  </si>
  <si>
    <t>SK6975000000000202778953</t>
  </si>
  <si>
    <t>RUSONOVA LUBOSLAVA</t>
  </si>
  <si>
    <t>/VS19022009/SS/KS558</t>
  </si>
  <si>
    <t>0019022009</t>
  </si>
  <si>
    <t>Lenka Rusonova - 6.A</t>
  </si>
  <si>
    <t>20201008-PRSC</t>
  </si>
  <si>
    <t>SK5175000000004021101730</t>
  </si>
  <si>
    <t>HORCICIAK PATRIK</t>
  </si>
  <si>
    <t>Horciciakova Hana 2.B</t>
  </si>
  <si>
    <t>SK2711110000006667774001</t>
  </si>
  <si>
    <t>KAMENSKA DANA</t>
  </si>
  <si>
    <t>Kristina Kamenska, 6.C.</t>
  </si>
  <si>
    <t>20201008-IZ45</t>
  </si>
  <si>
    <t>SK4809000000000631785844</t>
  </si>
  <si>
    <t>Simona Kolínková</t>
  </si>
  <si>
    <t>Chris Lucas Kolinek - 5.C.prispevok</t>
  </si>
  <si>
    <t>FSY0018959543</t>
  </si>
  <si>
    <t>Leo Kolinek - 1.B. - prispevok</t>
  </si>
  <si>
    <t>FSY0018959101</t>
  </si>
  <si>
    <t>SK9475000000004021452290</t>
  </si>
  <si>
    <t>ROMANOVA ZUZANA</t>
  </si>
  <si>
    <t>Romanova 3 B</t>
  </si>
  <si>
    <t>SK3209000000005069116995</t>
  </si>
  <si>
    <t>Zuzana Vargová</t>
  </si>
  <si>
    <t>Teo Leškovský 2.A</t>
  </si>
  <si>
    <t>FSY0019237142</t>
  </si>
  <si>
    <t>SK1802000000001983904151</t>
  </si>
  <si>
    <t>Róbert Štajgár</t>
  </si>
  <si>
    <t>Zuzana Stajgarova 7.B ZRPS, 1/2 popl.</t>
  </si>
  <si>
    <t>2010091RL2IBR</t>
  </si>
  <si>
    <t>SK0502000000001351791857</t>
  </si>
  <si>
    <t>Katarína Tomašechová</t>
  </si>
  <si>
    <t>/VS9102020/SS/KS308</t>
  </si>
  <si>
    <t>0009102020</t>
  </si>
  <si>
    <t>Sofia Tomasechova 8.A</t>
  </si>
  <si>
    <t>20100924AYIBR</t>
  </si>
  <si>
    <t>SK0202000000003322940357</t>
  </si>
  <si>
    <t>Jana Chovanová</t>
  </si>
  <si>
    <t>Alexander Chovan 1.B</t>
  </si>
  <si>
    <t>2010092OK3IBR</t>
  </si>
  <si>
    <t>SK4702000000001978296059</t>
  </si>
  <si>
    <t>Antonia Rusňáková</t>
  </si>
  <si>
    <t>Farkasova Petra, 6.A</t>
  </si>
  <si>
    <t>20101111CKGSM</t>
  </si>
  <si>
    <t>SK4775000000004023656879</t>
  </si>
  <si>
    <t>FEKETE MONIKA</t>
  </si>
  <si>
    <t>Richard Fekete 1.A</t>
  </si>
  <si>
    <t>20201009-PRSC</t>
  </si>
  <si>
    <t>/VS90102020/SS/KS308</t>
  </si>
  <si>
    <t>0090102020</t>
  </si>
  <si>
    <t>Dominik Fekete 6.B</t>
  </si>
  <si>
    <t>SK8511000000002611809625</t>
  </si>
  <si>
    <t>Mináriková Andrea</t>
  </si>
  <si>
    <t>/VS10102020/SS/KS308</t>
  </si>
  <si>
    <t>0010102020</t>
  </si>
  <si>
    <t>Liliana Lamosova 3.B.</t>
  </si>
  <si>
    <t>OP20101000064</t>
  </si>
  <si>
    <t>SK7309000000000179645502</t>
  </si>
  <si>
    <t>Norbert Slivka</t>
  </si>
  <si>
    <t>Kristína Slivková 1.C.</t>
  </si>
  <si>
    <t>FSY0019764267</t>
  </si>
  <si>
    <t>SK0911000000002919978732</t>
  </si>
  <si>
    <t>Muráni Marian</t>
  </si>
  <si>
    <t>/VS2020/SS/KS</t>
  </si>
  <si>
    <t>Matus Murani 9B</t>
  </si>
  <si>
    <t>OP20100900673</t>
  </si>
  <si>
    <t>SK8983605207004203222939</t>
  </si>
  <si>
    <t>JANA FERENCIKOVA</t>
  </si>
  <si>
    <t>JAKUB FERENCIK 4.B</t>
  </si>
  <si>
    <t>0100000277301</t>
  </si>
  <si>
    <t>NINA FERENCIKOVA 7.B</t>
  </si>
  <si>
    <t>SK7683605207004200235961</t>
  </si>
  <si>
    <t>MARTINA CIZMARIKOVA</t>
  </si>
  <si>
    <t>TOMAS CIZMARIK - 3.C</t>
  </si>
  <si>
    <t>0100000277241</t>
  </si>
  <si>
    <t>NELA CIZMARIKOVA - 6.A</t>
  </si>
  <si>
    <t>SK8983605207004201407972</t>
  </si>
  <si>
    <t>MELANIA TONEISER</t>
  </si>
  <si>
    <t>LEONARDO RUZICKA 4.A</t>
  </si>
  <si>
    <t>0100000277340</t>
  </si>
  <si>
    <t>SK6983605207004206320606</t>
  </si>
  <si>
    <t>ZUZANA BARANCOVA</t>
  </si>
  <si>
    <t>ZUZANA BARANCOVA 1.C</t>
  </si>
  <si>
    <t>0100000277203</t>
  </si>
  <si>
    <t>SK6502000000003084560753</t>
  </si>
  <si>
    <t>Barbora Blažová</t>
  </si>
  <si>
    <t>Barbora Gabrisova 2.A.</t>
  </si>
  <si>
    <t>2010092UDQGSM</t>
  </si>
  <si>
    <t>SK5511000000002627833013</t>
  </si>
  <si>
    <t>EXAM testing, spol. s r. o.</t>
  </si>
  <si>
    <t>/VS220310131/SS/KS308</t>
  </si>
  <si>
    <t>0220310131</t>
  </si>
  <si>
    <t>KOMPARO modul - ZS-T-8 a 9 Rajcianska 3</t>
  </si>
  <si>
    <t>2010123LWWIBR</t>
  </si>
  <si>
    <t>SK6902000020140015805012</t>
  </si>
  <si>
    <t>Slovenská pošta, a.s.</t>
  </si>
  <si>
    <t>/VS1028600002/SS6010000521/KS998</t>
  </si>
  <si>
    <t>1028600002</t>
  </si>
  <si>
    <t>6010000521</t>
  </si>
  <si>
    <t>0998</t>
  </si>
  <si>
    <t>2010121MUKTQI</t>
  </si>
  <si>
    <t>55419/2020/00005403</t>
  </si>
  <si>
    <t>SK3302000000007518047112</t>
  </si>
  <si>
    <t>Andrea Véghová</t>
  </si>
  <si>
    <t>Veghova 6A clensky prispevok</t>
  </si>
  <si>
    <t>2010130AAVIBR</t>
  </si>
  <si>
    <t>SK1511000000002935353900</t>
  </si>
  <si>
    <t>Kausar Shardar</t>
  </si>
  <si>
    <t>/VS8502099177/SS/KS</t>
  </si>
  <si>
    <t>8502099177</t>
  </si>
  <si>
    <t>Amina shardar 2.A</t>
  </si>
  <si>
    <t>OP20101200046</t>
  </si>
  <si>
    <t>SK3511000000002616717367</t>
  </si>
  <si>
    <t>Biskupič Čikelová Sv</t>
  </si>
  <si>
    <t>Natalia BISKUPIC 2.A</t>
  </si>
  <si>
    <t>prispevok ZRPS, 2.A N.Biskupic</t>
  </si>
  <si>
    <t>OP20101200012</t>
  </si>
  <si>
    <t>SK0411000000002613755739</t>
  </si>
  <si>
    <t>Dibalová Tatiana, In</t>
  </si>
  <si>
    <t>ZS Rajcianska - prispevok OZ - Miroslav Dibala, 3.C</t>
  </si>
  <si>
    <t>OP20101201498</t>
  </si>
  <si>
    <t>SK6083605207004206004742</t>
  </si>
  <si>
    <t>MICHAELA MLYNKOVA</t>
  </si>
  <si>
    <t>MARTIN MLYNEK 2C</t>
  </si>
  <si>
    <t>0100000277419</t>
  </si>
  <si>
    <t>SK4509000000000170041454</t>
  </si>
  <si>
    <t>Magdaléna Parlagiová</t>
  </si>
  <si>
    <t>/VS13102020/SS/KS968</t>
  </si>
  <si>
    <t>0013102020</t>
  </si>
  <si>
    <t>0968</t>
  </si>
  <si>
    <t>Patrik Parlagi_1.C.</t>
  </si>
  <si>
    <t>FSY0011968547</t>
  </si>
  <si>
    <t>SK4511000000002611868254</t>
  </si>
  <si>
    <t>Mihálik Dušan, Ing.</t>
  </si>
  <si>
    <t>Monika Mihalikova 4B</t>
  </si>
  <si>
    <t>OP20101301044</t>
  </si>
  <si>
    <t>SK4511000000002617813481</t>
  </si>
  <si>
    <t>GLVAČOVÁ ĽUBICA</t>
  </si>
  <si>
    <t>/VS2010/SS13102020/KS308</t>
  </si>
  <si>
    <t>0000002010</t>
  </si>
  <si>
    <t>13102020</t>
  </si>
  <si>
    <t>OZ_Rajcianska_Peter_Glvac_4A</t>
  </si>
  <si>
    <t>OP20101301042</t>
  </si>
  <si>
    <t>SK6475000000004021539548</t>
  </si>
  <si>
    <t>CONKOVA LUCIA</t>
  </si>
  <si>
    <t>Alex Conka, 3.C., rodicovsky prispevok</t>
  </si>
  <si>
    <t>20201013-PRSC</t>
  </si>
  <si>
    <t>SK0809000000000631730886</t>
  </si>
  <si>
    <t>Eva Mikóczi</t>
  </si>
  <si>
    <t>Marko Mikóczi 1.C</t>
  </si>
  <si>
    <t>FSY0012323045</t>
  </si>
  <si>
    <t>SK6675000000004027077145</t>
  </si>
  <si>
    <t>JURIK JAROSLAV</t>
  </si>
  <si>
    <t>Jaroslav Jurik, 6.A</t>
  </si>
  <si>
    <t>Rastislav Palacka, 8.C</t>
  </si>
  <si>
    <t>SK9811000000002614746260</t>
  </si>
  <si>
    <t>Šlézová Eva</t>
  </si>
  <si>
    <t>GANDZALOVA LUCIA 4A</t>
  </si>
  <si>
    <t>OP20101300742</t>
  </si>
  <si>
    <t>SK7311000000002611850775</t>
  </si>
  <si>
    <t>JANKELOVÁ MARTINA</t>
  </si>
  <si>
    <t>clensky prispevok Oliver Jankela 8.C</t>
  </si>
  <si>
    <t>OP20101300927</t>
  </si>
  <si>
    <t>clensky prispevok Ella Doktorikova 1.C</t>
  </si>
  <si>
    <t>OP20101300928</t>
  </si>
  <si>
    <t>SK5802000000001698910253</t>
  </si>
  <si>
    <t>Zuzana Šerešová</t>
  </si>
  <si>
    <t>Alexandra Seresova 2.A</t>
  </si>
  <si>
    <t>2010142JZ9GSM</t>
  </si>
  <si>
    <t>SK5609000000000172246648</t>
  </si>
  <si>
    <t>Ivana Urbanová</t>
  </si>
  <si>
    <t>Timotej Urban 8.A</t>
  </si>
  <si>
    <t>FSY0013252336</t>
  </si>
  <si>
    <t>SK5711000000002915911143</t>
  </si>
  <si>
    <t>Kotesová Petra</t>
  </si>
  <si>
    <t>Dominika Kotesova 3.D</t>
  </si>
  <si>
    <t>OP20101400002</t>
  </si>
  <si>
    <t>SK9711000000002935140964</t>
  </si>
  <si>
    <t>Babová Helena</t>
  </si>
  <si>
    <t>prispevok,Dianka Babova 2.d.</t>
  </si>
  <si>
    <t>OP20101400763</t>
  </si>
  <si>
    <t>SK1411000000002912941195</t>
  </si>
  <si>
    <t>Mičková Monika</t>
  </si>
  <si>
    <t>CP 20202021 Michaela Prikopska 8A</t>
  </si>
  <si>
    <t>OP20101400534</t>
  </si>
  <si>
    <t>SK8402000000009449946112</t>
  </si>
  <si>
    <t>Klaudia Krížiková</t>
  </si>
  <si>
    <t>Alex Batorfi 3.B</t>
  </si>
  <si>
    <t>2010151HO0IBR</t>
  </si>
  <si>
    <t>SK6502000000001160135558</t>
  </si>
  <si>
    <t>Petra Putzová</t>
  </si>
  <si>
    <t>Oliver Putz, 3.C</t>
  </si>
  <si>
    <t>2010152PWSIBR</t>
  </si>
  <si>
    <t>SK7602000000002308327658</t>
  </si>
  <si>
    <t>Peter Brandl</t>
  </si>
  <si>
    <t>Lea Brandlova 3C</t>
  </si>
  <si>
    <t>2010060RNJGSM</t>
  </si>
  <si>
    <t>SK4202000000003187171259</t>
  </si>
  <si>
    <t>Klaudia Smolinská</t>
  </si>
  <si>
    <t>Matej Smolinsky 3.B</t>
  </si>
  <si>
    <t>2010160I2TIBR</t>
  </si>
  <si>
    <t>SK3075000000004018053301</t>
  </si>
  <si>
    <t>KAVULIAK FRANTISEK</t>
  </si>
  <si>
    <t>Kavuliak Daniel, 1.C.</t>
  </si>
  <si>
    <t>20201015-PRSC</t>
  </si>
  <si>
    <t>SK5509000000005069506424</t>
  </si>
  <si>
    <t>Branislav Turinič</t>
  </si>
  <si>
    <t>Damian Turinic - 3.D</t>
  </si>
  <si>
    <t>FSY0015382125</t>
  </si>
  <si>
    <t>SK6902000000001433757257</t>
  </si>
  <si>
    <t>Marcela Butašová</t>
  </si>
  <si>
    <t>Linda Butasova,7.B</t>
  </si>
  <si>
    <t>2010161A2UIBR</t>
  </si>
  <si>
    <t>SK1411000000002616954231</t>
  </si>
  <si>
    <t>HORSKÁ ZUZANA</t>
  </si>
  <si>
    <t>/VS2017/SS/KS558</t>
  </si>
  <si>
    <t>0000002017</t>
  </si>
  <si>
    <t>Cserepkai Martin 5.B. a Cserepkaiova Karin 4.A.</t>
  </si>
  <si>
    <t>OP20101500805</t>
  </si>
  <si>
    <t>SK6002000000000656246062</t>
  </si>
  <si>
    <t>Silvia Opoldová</t>
  </si>
  <si>
    <t>/VS202021/SS/KS</t>
  </si>
  <si>
    <t>0000202021</t>
  </si>
  <si>
    <t>Opoldova Aneta 7.B</t>
  </si>
  <si>
    <t>201016176MIBR</t>
  </si>
  <si>
    <t>SK4665000000003650061511</t>
  </si>
  <si>
    <t>Koplinger Marian</t>
  </si>
  <si>
    <t>/VS2021/SS/KS</t>
  </si>
  <si>
    <t>0000002021</t>
  </si>
  <si>
    <t>Koplinger 4.A.</t>
  </si>
  <si>
    <t>2109-20201018</t>
  </si>
  <si>
    <t>SK2811000000002614432464</t>
  </si>
  <si>
    <t>KELEMENOVÁ ALICA</t>
  </si>
  <si>
    <t>Filip Kelemen_6.C</t>
  </si>
  <si>
    <t>OP20101700033</t>
  </si>
  <si>
    <t>SK5302000000003014669753</t>
  </si>
  <si>
    <t>Dana Stranovská</t>
  </si>
  <si>
    <t>Lilien Falb 1.C</t>
  </si>
  <si>
    <t>20101925AFGSM</t>
  </si>
  <si>
    <t>SK3102000000001183248651</t>
  </si>
  <si>
    <t>Jana Remiašová</t>
  </si>
  <si>
    <t>Natalia Jana Remiasova 2A</t>
  </si>
  <si>
    <t>20102009ABGSM</t>
  </si>
  <si>
    <t>SK3809000000005166038220</t>
  </si>
  <si>
    <t>Andrea Grancová</t>
  </si>
  <si>
    <t>Michaela Grancová 2.B</t>
  </si>
  <si>
    <t>FSY0018168668</t>
  </si>
  <si>
    <t>Alexandra Grancová 4.B</t>
  </si>
  <si>
    <t>FSY0018168327</t>
  </si>
  <si>
    <t>SK3009000000000634843608</t>
  </si>
  <si>
    <t>Ivan Švieda</t>
  </si>
  <si>
    <t>Sviedova Stela 1B</t>
  </si>
  <si>
    <t>FSY0018244214</t>
  </si>
  <si>
    <t>SK4202000000001493418951</t>
  </si>
  <si>
    <t>Barbora Petrášová</t>
  </si>
  <si>
    <t>Patrik Petras, 7.A</t>
  </si>
  <si>
    <t>2010201T0ZIBR</t>
  </si>
  <si>
    <t>Samuel Petras, 3.B</t>
  </si>
  <si>
    <t>2010201T45IBR</t>
  </si>
  <si>
    <t>SK7202000000002348145357</t>
  </si>
  <si>
    <t>Lenka Halmiová</t>
  </si>
  <si>
    <t>Alexander Halmi 3C</t>
  </si>
  <si>
    <t>20102026IJGSM</t>
  </si>
  <si>
    <t>SK4511000000002615954379</t>
  </si>
  <si>
    <t>Časný Peter</t>
  </si>
  <si>
    <t>Kristina Casna 4.b</t>
  </si>
  <si>
    <t>OP20102001098</t>
  </si>
  <si>
    <t>SK0302000000002904488159</t>
  </si>
  <si>
    <t>Filip Žibrita</t>
  </si>
  <si>
    <t>2010211ERCIBR</t>
  </si>
  <si>
    <t>SK2375000000004022166712</t>
  </si>
  <si>
    <t>KUSOVSKY MARTIN</t>
  </si>
  <si>
    <t>KARIN KUSOVSKA, 1.B</t>
  </si>
  <si>
    <t>Karin Kusovska, 1.B</t>
  </si>
  <si>
    <t>20201021-PRSC</t>
  </si>
  <si>
    <t>SK0411000000002931139448</t>
  </si>
  <si>
    <t>Luknárová Monika, In</t>
  </si>
  <si>
    <t>NATALKA LUKNAROVA 4.A, OZ Rajcianska 30eur</t>
  </si>
  <si>
    <t>OP20102100012</t>
  </si>
  <si>
    <t>SK2911000000002616354113</t>
  </si>
  <si>
    <t>Šúr Matej</t>
  </si>
  <si>
    <t>Dominika Surova, 1.C</t>
  </si>
  <si>
    <t>OP20102100629</t>
  </si>
  <si>
    <t>SK7311000000002611819444</t>
  </si>
  <si>
    <t>Štefeková Monika</t>
  </si>
  <si>
    <t>Stefekova Rebeka VI. C</t>
  </si>
  <si>
    <t>OP20102100616</t>
  </si>
  <si>
    <t>Stefekova Vanda IX. B</t>
  </si>
  <si>
    <t>OP20102100615</t>
  </si>
  <si>
    <t>SK2709000000000172285970</t>
  </si>
  <si>
    <t>Juliana Horváth</t>
  </si>
  <si>
    <t>Damián Horváth 1.C</t>
  </si>
  <si>
    <t>FSY0019997368</t>
  </si>
  <si>
    <t>Šimon Horváth 6.C</t>
  </si>
  <si>
    <t>FSY0019996343</t>
  </si>
  <si>
    <t>SK9775000000004008396618</t>
  </si>
  <si>
    <t>KARABOVA MARIANNA</t>
  </si>
  <si>
    <t>/VS102020/SS/KS308</t>
  </si>
  <si>
    <t>0000102020</t>
  </si>
  <si>
    <t>Samuel Karaba, 1.C</t>
  </si>
  <si>
    <t>20201022-PRSC</t>
  </si>
  <si>
    <t>SK5811000000002613793276</t>
  </si>
  <si>
    <t>Horniaková Petra</t>
  </si>
  <si>
    <t>/VS22102020/SS/KS308</t>
  </si>
  <si>
    <t>0022102020</t>
  </si>
  <si>
    <t>Tamara Horniakova OZ Rajcianska</t>
  </si>
  <si>
    <t>OP20102200026</t>
  </si>
  <si>
    <t>Tobias Horniak OZ Rajcianska 3.C</t>
  </si>
  <si>
    <t>SK0309000000000171152957</t>
  </si>
  <si>
    <t>Katarína Grögerová</t>
  </si>
  <si>
    <t>Martin Gröger, 3.D</t>
  </si>
  <si>
    <t>FSY0010522283</t>
  </si>
  <si>
    <t>SK9811000000002619044233</t>
  </si>
  <si>
    <t>Veronika Knapová</t>
  </si>
  <si>
    <t>Knapova Sofia, 9.B</t>
  </si>
  <si>
    <t>OP20102200760</t>
  </si>
  <si>
    <t>Popl. za hotovostný vklad</t>
  </si>
  <si>
    <t>2310IG0000011</t>
  </si>
  <si>
    <t>0379</t>
  </si>
  <si>
    <t>Vklad s poplatkom</t>
  </si>
  <si>
    <t>23101871 510130007GN</t>
  </si>
  <si>
    <t>1513</t>
  </si>
  <si>
    <t>P-Potvrdenie o vedení účtu</t>
  </si>
  <si>
    <t>23102876 501630007GN</t>
  </si>
  <si>
    <t>SK3302000000009039041062</t>
  </si>
  <si>
    <t>Simona Haláková</t>
  </si>
  <si>
    <t>/VS/SS/KS8</t>
  </si>
  <si>
    <t>Nelly Halakova 9.B ZRPS</t>
  </si>
  <si>
    <t>2010250IY6IBR</t>
  </si>
  <si>
    <t>Nikolka Halakova 7.B ZRPS</t>
  </si>
  <si>
    <t>2010250J0BIBR</t>
  </si>
  <si>
    <t>SK8902000000001766607353</t>
  </si>
  <si>
    <t>Peter Karas</t>
  </si>
  <si>
    <t>/VS956221321/SS/KS308</t>
  </si>
  <si>
    <t>0956221321</t>
  </si>
  <si>
    <t>Natalia Karasova 6.C</t>
  </si>
  <si>
    <t>2010130D20IBR</t>
  </si>
  <si>
    <t>SK3311000000002613127142</t>
  </si>
  <si>
    <t>Vašková Miroslava</t>
  </si>
  <si>
    <t>Liliana Vaskova 1.B</t>
  </si>
  <si>
    <t>OP20102400059</t>
  </si>
  <si>
    <t>SK5011110000006760760018</t>
  </si>
  <si>
    <t>KUPCOVA KATARINA</t>
  </si>
  <si>
    <t>Lujza Maria Kupcova 2.D</t>
  </si>
  <si>
    <t>20201026-IZ45</t>
  </si>
  <si>
    <t>SK2911000000002610014484</t>
  </si>
  <si>
    <t>BARTALOŠOVÁ KATARÍNA</t>
  </si>
  <si>
    <t>Bibiana Bartalosova 4.A.</t>
  </si>
  <si>
    <t>OP20102600192</t>
  </si>
  <si>
    <t>SK8211000000002917561730</t>
  </si>
  <si>
    <t>Peniašková Martina</t>
  </si>
  <si>
    <t>Peniasko 1B</t>
  </si>
  <si>
    <t>OP20102601285</t>
  </si>
  <si>
    <t>SK3911110000001018309000</t>
  </si>
  <si>
    <t>SIMONA BURANOVA</t>
  </si>
  <si>
    <t>Liana BUranova -1.C.</t>
  </si>
  <si>
    <t>20201027-IZ45</t>
  </si>
  <si>
    <t>SK4611000000002619946202</t>
  </si>
  <si>
    <t>Šuplata Peter, Ing.</t>
  </si>
  <si>
    <t>CP ZS, Patrik Suplata, tr. 1.A</t>
  </si>
  <si>
    <t>OP20102700734</t>
  </si>
  <si>
    <t>SK8411000000002934231047</t>
  </si>
  <si>
    <t>Volekova Dudici Ioan</t>
  </si>
  <si>
    <t>Adriana H Volekova 1A prispevok 20/21</t>
  </si>
  <si>
    <t>CP ZS, Richard Suplata, tr. 4.A</t>
  </si>
  <si>
    <t>SK8711000000002618528391</t>
  </si>
  <si>
    <t>Ishak Mazánová Monik</t>
  </si>
  <si>
    <t>/VS20192020/SS/KS308</t>
  </si>
  <si>
    <t>0020192020</t>
  </si>
  <si>
    <t>Prispevok ZRPS Rajcianska3- 3.C Emira Ishak a Michal Ishak</t>
  </si>
  <si>
    <t>OP20102800081</t>
  </si>
  <si>
    <t>SK3583605207004200201294</t>
  </si>
  <si>
    <t>MARIUS PALIGA</t>
  </si>
  <si>
    <t>MAREK PALIGA 1.A</t>
  </si>
  <si>
    <t>0100000278175</t>
  </si>
  <si>
    <t>LINDA PALIGOVA 4.B</t>
  </si>
  <si>
    <t>3010IG0000005</t>
  </si>
  <si>
    <t>VKLAD PRÍSPEVOK RZ</t>
  </si>
  <si>
    <t>30101865 511520008GN</t>
  </si>
  <si>
    <t>3010IG0013875</t>
  </si>
  <si>
    <t>3010IG0013876</t>
  </si>
  <si>
    <t>SK2311000000002611201775</t>
  </si>
  <si>
    <t>Igor Safar</t>
  </si>
  <si>
    <t>preplatenie notara na registraciu 2percent</t>
  </si>
  <si>
    <t>2011031C9OIBR</t>
  </si>
  <si>
    <t>SK0309000000000172341207</t>
  </si>
  <si>
    <t>Silvia Kačeriaková</t>
  </si>
  <si>
    <t>Simonka Kačeriaková 1.A, poplatok- Rada rodičov</t>
  </si>
  <si>
    <t>FSY0015619060</t>
  </si>
  <si>
    <t>SK7702000000004235264359</t>
  </si>
  <si>
    <t>Lucia Töröková</t>
  </si>
  <si>
    <t>Adela Maria Ruzickova 2.A</t>
  </si>
  <si>
    <t>2011100TQ0GSM</t>
  </si>
  <si>
    <t>SK0309000000005144889358</t>
  </si>
  <si>
    <t>Iveta Kovačičová</t>
  </si>
  <si>
    <t>Lara Lia Kovačičová, 1.C.</t>
  </si>
  <si>
    <t>FSY0018868029</t>
  </si>
  <si>
    <t>SK1711000000002917971270</t>
  </si>
  <si>
    <t>Nagyová Štroffeková</t>
  </si>
  <si>
    <t>Samko Nagy 2.A</t>
  </si>
  <si>
    <t>OP20110901278</t>
  </si>
  <si>
    <t>SK2711000000002618191717</t>
  </si>
  <si>
    <t>Dopjerová Lívia</t>
  </si>
  <si>
    <t>Samuel Dopjera, 2A</t>
  </si>
  <si>
    <t>OP20110901275</t>
  </si>
  <si>
    <t>SK6811000000002612932318</t>
  </si>
  <si>
    <t>Ulbriková Barbara</t>
  </si>
  <si>
    <t>Simon Ulbrik, 2.A, ZRPS</t>
  </si>
  <si>
    <t>OP20110901233</t>
  </si>
  <si>
    <t>SK3702000000002527021456</t>
  </si>
  <si>
    <t>Miroslav Hudacký</t>
  </si>
  <si>
    <t>MATUS HUDACKY 2.A</t>
  </si>
  <si>
    <t>20111136GYGSM</t>
  </si>
  <si>
    <t>SK6011110000001296211003</t>
  </si>
  <si>
    <t>JANKOVSKA SIMONA</t>
  </si>
  <si>
    <t>Richard Kacena (Jankovska), 2.A</t>
  </si>
  <si>
    <t>20201116-IZ45</t>
  </si>
  <si>
    <t>SK0711000000002939269546</t>
  </si>
  <si>
    <t>Suchý Michal</t>
  </si>
  <si>
    <t>Samuel Suchy zasielam dobrovolne nedobrovolny prispevok</t>
  </si>
  <si>
    <t>OP20111800077</t>
  </si>
  <si>
    <t>Ema Sibertova 6.A</t>
  </si>
  <si>
    <t>OP20112301505</t>
  </si>
  <si>
    <t>3011IG0013831</t>
  </si>
  <si>
    <t>SK7009000000000400661705</t>
  </si>
  <si>
    <t>Peter Karniš</t>
  </si>
  <si>
    <t>Matúško KARNIŠ, 4.B.</t>
  </si>
  <si>
    <t>FSY0014415624</t>
  </si>
  <si>
    <t>SK2183300000002401028978</t>
  </si>
  <si>
    <t>FIOZSKBA</t>
  </si>
  <si>
    <t>3B Team s r o</t>
  </si>
  <si>
    <t>/VS2020063/SS/KS8</t>
  </si>
  <si>
    <t>0002020063</t>
  </si>
  <si>
    <t>Kostim OZ Rajcianska 3</t>
  </si>
  <si>
    <t>2012032RF1IBR</t>
  </si>
  <si>
    <t>SK7983300000002101600477</t>
  </si>
  <si>
    <t>FLL Slovensko o.z.</t>
  </si>
  <si>
    <t>/VS201118/SS/KS8</t>
  </si>
  <si>
    <t>0000201118</t>
  </si>
  <si>
    <t>Lego Rajcianska 3</t>
  </si>
  <si>
    <t>2012032R5HIBR</t>
  </si>
  <si>
    <t>SK2411000000002624420141</t>
  </si>
  <si>
    <t>ATC - JR s r o</t>
  </si>
  <si>
    <t>/VS2001205195/SS/KS8</t>
  </si>
  <si>
    <t>2001205195</t>
  </si>
  <si>
    <t>cukrovinky OZ Rajcianska3</t>
  </si>
  <si>
    <t>2012032RNWIBR</t>
  </si>
  <si>
    <t>SK5111110000000002859046</t>
  </si>
  <si>
    <t>PAVOL KONOZSI</t>
  </si>
  <si>
    <t>Tomas Konozsi 6.A</t>
  </si>
  <si>
    <t>20201207-IZ46</t>
  </si>
  <si>
    <t>/VS1510260844/SS46/KS46</t>
  </si>
  <si>
    <t>1510260844</t>
  </si>
  <si>
    <t>% podiel zaplatenej dane/PYO4700612001/VS1510260844/SS0000000046/KS0046</t>
  </si>
  <si>
    <t>182514-202012</t>
  </si>
  <si>
    <t>AT422021621659804100</t>
  </si>
  <si>
    <t>SPHBAT21XXX</t>
  </si>
  <si>
    <t>MARTIN HOLECZY</t>
  </si>
  <si>
    <t>ZRPS LUCIA 2020/21</t>
  </si>
  <si>
    <t>Lucia Holeczyova 1.B</t>
  </si>
  <si>
    <t>202162152AIP-</t>
  </si>
  <si>
    <t>/VS1510263231/SS46/KS46</t>
  </si>
  <si>
    <t>1510263231</t>
  </si>
  <si>
    <t>% podiel zaplatenej dane/PYO6700577049/VS1510263231/SS0000000046/KS0046</t>
  </si>
  <si>
    <t>69698-2020121</t>
  </si>
  <si>
    <t>SK8211000000002625810950</t>
  </si>
  <si>
    <t>KIBO SPORT</t>
  </si>
  <si>
    <t>/VS6862020/SS/KS8</t>
  </si>
  <si>
    <t>0006862020</t>
  </si>
  <si>
    <t>Stavebnica druzina Rajcianska 3</t>
  </si>
  <si>
    <t>2012190UNYIBR</t>
  </si>
  <si>
    <t>SK3802000000002321141751</t>
  </si>
  <si>
    <t>Michal Hybben</t>
  </si>
  <si>
    <t>ZRPS, Hybben 4. C</t>
  </si>
  <si>
    <t>2012222H1LGSM</t>
  </si>
  <si>
    <t>SK6309000000000631458587</t>
  </si>
  <si>
    <t>Svetlana Šuľajová</t>
  </si>
  <si>
    <t>ZRPŠ - Patrik Sulaj 4.C</t>
  </si>
  <si>
    <t>FSY0011035431</t>
  </si>
  <si>
    <t>/VS1510266214/SS46/KS46</t>
  </si>
  <si>
    <t>1510266214</t>
  </si>
  <si>
    <t>% podiel zaplatenej dane/PYO2700623614/VS1510266214/SS0000000046/KS0046</t>
  </si>
  <si>
    <t>21874-2020122</t>
  </si>
  <si>
    <t>SK8456000000003689687001</t>
  </si>
  <si>
    <t>PANFILOV SZABOOVA JA</t>
  </si>
  <si>
    <t>/VS2020/SS122020/KS</t>
  </si>
  <si>
    <t>122020</t>
  </si>
  <si>
    <t>ZRPS Dominik Panfilov 4.C</t>
  </si>
  <si>
    <t>2020-12-30/O0</t>
  </si>
  <si>
    <t>3112IG0013795</t>
  </si>
  <si>
    <t>/VS1510267113/SS46/KS46</t>
  </si>
  <si>
    <t>1510267113</t>
  </si>
  <si>
    <t>% podiel zaplatenej dane/PYO0000664571/VS1510267113/SS0000000046/KS0046</t>
  </si>
  <si>
    <t>8040-20210104</t>
  </si>
  <si>
    <t>SK1211110000001447579009</t>
  </si>
  <si>
    <t>BISKUPICOVA SLAVKA</t>
  </si>
  <si>
    <t>Dominik Peter Biskupic 4.c</t>
  </si>
  <si>
    <t>20210111-IZ46</t>
  </si>
  <si>
    <t>SK0511000000002616193137</t>
  </si>
  <si>
    <t>LACHO JÁN, ING.</t>
  </si>
  <si>
    <t>Oliver Lacho 3.D</t>
  </si>
  <si>
    <t>OP21011200677</t>
  </si>
  <si>
    <t>SK4209000000000630579563</t>
  </si>
  <si>
    <t>Bibiana Sviteková</t>
  </si>
  <si>
    <t>Karolina Bohunova 3.D Obč.združ</t>
  </si>
  <si>
    <t>FSY0010623902</t>
  </si>
  <si>
    <t>SK2309000000000170180657</t>
  </si>
  <si>
    <t>Katarína Macková</t>
  </si>
  <si>
    <t>Kristinka Mackova, 3.D, clensky prispevok</t>
  </si>
  <si>
    <t>FSY0010484604</t>
  </si>
  <si>
    <t>SK7609000000000179333787</t>
  </si>
  <si>
    <t>Beata Ižofová</t>
  </si>
  <si>
    <t>Matúš Bedeč 3.D</t>
  </si>
  <si>
    <t>FSY0010578799</t>
  </si>
  <si>
    <t>Silvia Holeczyova 3.D ZS Rajcianska</t>
  </si>
  <si>
    <t>202161122AIP-</t>
  </si>
  <si>
    <t>SK2611110000001399795005</t>
  </si>
  <si>
    <t>ZILKA ROMAN</t>
  </si>
  <si>
    <t>/VS9/SS/KS308</t>
  </si>
  <si>
    <t>Zilka Roman 3.D</t>
  </si>
  <si>
    <t>20210113-IZ46</t>
  </si>
  <si>
    <t>SK1811000000002916642061</t>
  </si>
  <si>
    <t>Gallová Karin Petra</t>
  </si>
  <si>
    <t>karin petra gallova 7.A.</t>
  </si>
  <si>
    <t>OP21011300026</t>
  </si>
  <si>
    <t>/VS1510268441/SS46/KS46</t>
  </si>
  <si>
    <t>1510268441</t>
  </si>
  <si>
    <t>% podiel zaplatenej dane/PYO3700616054/VS1510268441/SS0000000046/KS0046</t>
  </si>
  <si>
    <t>520930-202101</t>
  </si>
  <si>
    <t>SK2775000000004008260235</t>
  </si>
  <si>
    <t>PORUBANOVA MIRIAM</t>
  </si>
  <si>
    <t>Tomas Poruban-3.D.</t>
  </si>
  <si>
    <t>20210114-PRSC</t>
  </si>
  <si>
    <t>SK9702000000004256097756</t>
  </si>
  <si>
    <t>Nataliia Sarantseva</t>
  </si>
  <si>
    <t>Ekaterina Mikhailova 3.D</t>
  </si>
  <si>
    <t>2101160886GSM</t>
  </si>
  <si>
    <t>SK5302000000003426715859</t>
  </si>
  <si>
    <t>Ladislav Szirtl</t>
  </si>
  <si>
    <t>Szirtl 4c zrps</t>
  </si>
  <si>
    <t>2101182AW2GSM</t>
  </si>
  <si>
    <t>SK8511000000002916653465</t>
  </si>
  <si>
    <t>Le HUng Vuong</t>
  </si>
  <si>
    <t>Hoai Nam Filip Le Hung 4C</t>
  </si>
  <si>
    <t>OP21011801221</t>
  </si>
  <si>
    <t>SK9102000000001449610153</t>
  </si>
  <si>
    <t>Jaroslava Szabóová</t>
  </si>
  <si>
    <t>/VS20192020/SS/KS</t>
  </si>
  <si>
    <t>ZRS - Radka Szabo 6B, Samko Szabo 7A</t>
  </si>
  <si>
    <t>2101211XG7GSM</t>
  </si>
  <si>
    <t>SK3502000000004119665753</t>
  </si>
  <si>
    <t>Mária Sohová</t>
  </si>
  <si>
    <t>Richard Soha 2.B</t>
  </si>
  <si>
    <t>2101211Y9ZGSM</t>
  </si>
  <si>
    <t>/VS1510270539/SS46/KS46</t>
  </si>
  <si>
    <t>1510270539</t>
  </si>
  <si>
    <t>% podiel zaplatenej dane/PYO8700551133/VS1510270539/SS0000000046/KS0046</t>
  </si>
  <si>
    <t>130955-202101</t>
  </si>
  <si>
    <t>SK4209000000000273618690</t>
  </si>
  <si>
    <t>Jozef Paulovič</t>
  </si>
  <si>
    <t>Sofia Paulovič, 5.C</t>
  </si>
  <si>
    <t>FSY0019269335</t>
  </si>
  <si>
    <t>SK7511000000002617769097</t>
  </si>
  <si>
    <t>Hlavatá Dominika</t>
  </si>
  <si>
    <t>Hlavata 2.B, clensky prispevok</t>
  </si>
  <si>
    <t>OP21012100594</t>
  </si>
  <si>
    <t>SK9802000000002658781957</t>
  </si>
  <si>
    <t>Silvia Markovičová</t>
  </si>
  <si>
    <t>Markovicova Nela 5.C</t>
  </si>
  <si>
    <t>2101220Q8CIBR</t>
  </si>
  <si>
    <t>SK8202000000002484463157</t>
  </si>
  <si>
    <t>Aneta Zelinková</t>
  </si>
  <si>
    <t>2101240ANYGSM</t>
  </si>
  <si>
    <t>Zuzana Stajgarova 7.B ZRPS, 2. polrok</t>
  </si>
  <si>
    <t>210125046IIBR</t>
  </si>
  <si>
    <t>SK4009000000000460241876</t>
  </si>
  <si>
    <t>Eva Sčensná</t>
  </si>
  <si>
    <t>Viktoria Scensna 2.B 2.polrok, šk.r .:2020/2021</t>
  </si>
  <si>
    <t>FSY0019522598</t>
  </si>
  <si>
    <t>Kristina Scensna 4.B 2.polrok, šk.r .: 2020/2021</t>
  </si>
  <si>
    <t>FSY0019528471</t>
  </si>
  <si>
    <t>SK3952000000000014969461</t>
  </si>
  <si>
    <t>BRANISLAV PAVLÍK</t>
  </si>
  <si>
    <t>Andrej Pavlík 5.C</t>
  </si>
  <si>
    <t>OTP0000000014</t>
  </si>
  <si>
    <t>/VS1510271951/SS46/KS46</t>
  </si>
  <si>
    <t>1510271951</t>
  </si>
  <si>
    <t>% podiel zaplatenej dane/PYO6000607961/VS1510271951/SS0000000046/KS0046</t>
  </si>
  <si>
    <t>1848-20210126</t>
  </si>
  <si>
    <t>oleksandr Shmiliak.5c</t>
  </si>
  <si>
    <t>OP21012500047</t>
  </si>
  <si>
    <t>SK0611000000002619857197</t>
  </si>
  <si>
    <t>Pitoňák Michal, Mgr.</t>
  </si>
  <si>
    <t>ZRPS 20/21 Tatiana Pitonakova 5C</t>
  </si>
  <si>
    <t>OP21012600832</t>
  </si>
  <si>
    <t>ZRPS 20/21 Olga Pitonakova 4C</t>
  </si>
  <si>
    <t>OP21012600833</t>
  </si>
  <si>
    <t>SK5602000000000703146022</t>
  </si>
  <si>
    <t>Peter Sperger</t>
  </si>
  <si>
    <t>Oliver Stanicic</t>
  </si>
  <si>
    <t>2101271NLGGSM</t>
  </si>
  <si>
    <t>SK6402000000004407056055</t>
  </si>
  <si>
    <t>Tatiana Čonková</t>
  </si>
  <si>
    <t>Simon Conka 5.C</t>
  </si>
  <si>
    <t>2101271WZGGSM</t>
  </si>
  <si>
    <t>/VS1510273293/SS46/KS46</t>
  </si>
  <si>
    <t>1510273293</t>
  </si>
  <si>
    <t>% podiel zaplatenej dane/PYO0000671134/VS1510273293/SS0000000046/KS0046</t>
  </si>
  <si>
    <t>44977-2021012</t>
  </si>
  <si>
    <t>2901IG0013723</t>
  </si>
  <si>
    <t>2901IG0013724</t>
  </si>
  <si>
    <t>/VS1510275316/SS46/KS46</t>
  </si>
  <si>
    <t>1510275316</t>
  </si>
  <si>
    <t>% podiel zaplatenej dane/PYO5000618523/VS1510275316/SS0000000046/KS0046</t>
  </si>
  <si>
    <t>9572-20210202</t>
  </si>
  <si>
    <t>/VS1510277201/SS46/KS46</t>
  </si>
  <si>
    <t>1510277201</t>
  </si>
  <si>
    <t>% podiel zaplatenej dane/PYO5700617514/VS1510277201/SS0000000046/KS0046</t>
  </si>
  <si>
    <t>229895-202102</t>
  </si>
  <si>
    <t>/VS1510278834/SS46/KS46</t>
  </si>
  <si>
    <t>1510278834</t>
  </si>
  <si>
    <t>% podiel zaplatenej dane/PYO5700618101/VS1510278834/SS0000000046/KS0046</t>
  </si>
  <si>
    <t>154177-202102</t>
  </si>
  <si>
    <t>SK8802000000001193370351</t>
  </si>
  <si>
    <t>Peter Kováč</t>
  </si>
  <si>
    <t>Peter Kovac, 2.B-Rada skoly</t>
  </si>
  <si>
    <t>2102090WCDIBR</t>
  </si>
  <si>
    <t>SK9111000000002623730041</t>
  </si>
  <si>
    <t>AGEMSOFT, a.s.</t>
  </si>
  <si>
    <t>/VS152210045/SS/KS28</t>
  </si>
  <si>
    <t>0152210045</t>
  </si>
  <si>
    <t>0028</t>
  </si>
  <si>
    <t>Balik MEGAKOZMIX Rajcianska 3</t>
  </si>
  <si>
    <t>2102092XA7IBR</t>
  </si>
  <si>
    <t>/VS1510280156/SS46/KS46</t>
  </si>
  <si>
    <t>1510280156</t>
  </si>
  <si>
    <t>% podiel zaplatenej dane/PYO5700619015/VS1510280156/SS0000000046/KS0046</t>
  </si>
  <si>
    <t>29704-2021021</t>
  </si>
  <si>
    <t>/VS1510281459/SS46/KS46</t>
  </si>
  <si>
    <t>1510281459</t>
  </si>
  <si>
    <t>% podiel zaplatenej dane/PYO2700634346/VS1510281459/SS0000000046/KS0046</t>
  </si>
  <si>
    <t>486983-202102</t>
  </si>
  <si>
    <t>/VS1510282371/SS46/KS46</t>
  </si>
  <si>
    <t>1510282371</t>
  </si>
  <si>
    <t>% podiel zaplatenej dane/PYO3000628870/VS1510282371/SS0000000046/KS0046</t>
  </si>
  <si>
    <t>189247-202102</t>
  </si>
  <si>
    <t>/VS1510283084/SS46/KS46</t>
  </si>
  <si>
    <t>1510283084</t>
  </si>
  <si>
    <t>% podiel zaplatenej dane/PYO6000616021/VS1510283084/SS0000000046/KS0046</t>
  </si>
  <si>
    <t>68763-2021022</t>
  </si>
  <si>
    <t>2602IG0013567</t>
  </si>
  <si>
    <t>/VS1510284006/SS46/KS46</t>
  </si>
  <si>
    <t>1510284006</t>
  </si>
  <si>
    <t>% podiel zaplatenej dane/PYO0000680146/VS1510284006/SS0000000046/KS0046</t>
  </si>
  <si>
    <t>16575-2021030</t>
  </si>
  <si>
    <t>/VS1510284405/SS46/KS46</t>
  </si>
  <si>
    <t>1510284405</t>
  </si>
  <si>
    <t>% podiel zaplatenej dane/PYO2700639508/VS1510284405/SS0000000046/KS0046</t>
  </si>
  <si>
    <t>78170-2021030</t>
  </si>
  <si>
    <t>SK3111000000002927861235</t>
  </si>
  <si>
    <t>Euroline computer s.r.o.</t>
  </si>
  <si>
    <t>/VS2210849/SS/KS</t>
  </si>
  <si>
    <t>0002210849</t>
  </si>
  <si>
    <t>Tab M10 Plus LTE Gen2 10 KS OZ Rajcianska 3</t>
  </si>
  <si>
    <t>210309306YIBR</t>
  </si>
  <si>
    <t>SK8375000000004007029461</t>
  </si>
  <si>
    <t>RUSNAKOVA RENATA</t>
  </si>
  <si>
    <t>Oliver Rusnak 8.C</t>
  </si>
  <si>
    <t>20210311-PRSC</t>
  </si>
  <si>
    <t>SK8365000000000020545788</t>
  </si>
  <si>
    <t>Obchodny Vestnik</t>
  </si>
  <si>
    <t>/VS5007611923/SS/KS1118</t>
  </si>
  <si>
    <t>5007611923</t>
  </si>
  <si>
    <t>1118</t>
  </si>
  <si>
    <t>/VS5007611923/SS/KS</t>
  </si>
  <si>
    <t>210314125RIBR</t>
  </si>
  <si>
    <t>SK3711000000002923879083</t>
  </si>
  <si>
    <t>Talentida, n. o.</t>
  </si>
  <si>
    <t>/VS221310134/SS/KS308</t>
  </si>
  <si>
    <t>0221310134</t>
  </si>
  <si>
    <t>Klokan OZ Rajcianska3</t>
  </si>
  <si>
    <t>210321137VIBR</t>
  </si>
  <si>
    <t>/VS1510284835/SS46/KS46</t>
  </si>
  <si>
    <t>1510284835</t>
  </si>
  <si>
    <t>% podiel zaplatenej dane/PYO4700635703/VS1510284835/SS0000000046/KS0046</t>
  </si>
  <si>
    <t>24179-2021032</t>
  </si>
  <si>
    <t>SK8302000000001335342357</t>
  </si>
  <si>
    <t>Veronika Csontosová</t>
  </si>
  <si>
    <t>/VS24032021/SS/KS308</t>
  </si>
  <si>
    <t>0024032021</t>
  </si>
  <si>
    <t>marko csontos 2B</t>
  </si>
  <si>
    <t>2103241R0NIBR</t>
  </si>
  <si>
    <t>SK4711000000002614529995</t>
  </si>
  <si>
    <t>Šubinová Erika, Mgr.</t>
  </si>
  <si>
    <t>Nina Ferencakova 2b</t>
  </si>
  <si>
    <t>OP21032600628</t>
  </si>
  <si>
    <t>3103IG0013562</t>
  </si>
  <si>
    <t>mbtech</t>
  </si>
  <si>
    <t>lego</t>
  </si>
  <si>
    <t>pomdr</t>
  </si>
  <si>
    <t>pom2</t>
  </si>
  <si>
    <t>Spotr.mat - výzdoba vestibulu ( 19.8.)</t>
  </si>
  <si>
    <t>01.10.2020 Členské príspevky v hotovosti / zostavajuP v p1o k7l4a0d,n0i0 2 888,13 977,75 1 910,38</t>
  </si>
  <si>
    <t>07.10.2020 Rada školy - občerstvenie V 4,20 2 888,13 981,95 1 906,18</t>
  </si>
  <si>
    <t>23.10.2020 Členské príspevky v hotovosti P 1 200,00 4 088,13 981,95 3 106,18</t>
  </si>
  <si>
    <t>23.10.2020 ANJ - spotr. materiál a odmeny V 199,19 4 088,13 1 181,14 2 906,99</t>
  </si>
  <si>
    <t>23.10.2020 Odvod členských príspevkov na BÚ V 1 200,00 4 088,13 2 381,14 1 706,99</t>
  </si>
  <si>
    <t>30.10.2020 Členské príspevky v hotovosti P 2 040,00 6 128,13 2 381,14 3 746,99</t>
  </si>
  <si>
    <t>30.10.2020 Odvod členských príspevkov na BÚ V 2 040,00 6 128,13 4 421,14 1 706,99</t>
  </si>
  <si>
    <t>15.12.2020 Šaliansky Maťko - ceny - I. stupeň V 66,57</t>
  </si>
  <si>
    <t>01.10.2020</t>
  </si>
  <si>
    <t>07.10.2020</t>
  </si>
  <si>
    <t>23.10.2020</t>
  </si>
  <si>
    <t>30.10.2020</t>
  </si>
  <si>
    <t>15.12.2020</t>
  </si>
  <si>
    <t xml:space="preserve">Členské príspevky v hotovosti / zostavajuP v p1o k7l4a0d,n0i0 2 888,13 977,75 1 </t>
  </si>
  <si>
    <t>Rada školy - občerstvenie V 4,20 2 888,13 981,95 1 906,18</t>
  </si>
  <si>
    <t>Členské príspevky v hotovosti P 1 200,00 4 088,13 981,95 3 106,18</t>
  </si>
  <si>
    <t>ANJ - spotr. materiál a odmeny V 199,19 4 088,13 1 181,14 2 906,99</t>
  </si>
  <si>
    <t>Odvod členských príspevkov na BÚ V 1 200,00 4 088,13 2 381,14 1 706,99</t>
  </si>
  <si>
    <t>Členské príspevky v hotovosti P 2 040,00 6 128,13 2 381,14 3 746,99</t>
  </si>
  <si>
    <t>Odvod členských príspevkov na BÚ V 2 040,00 6 128,13 4 421,14 1 706,99</t>
  </si>
  <si>
    <t>Šaliansky Maťko - ceny - I. stupeň V 66,57</t>
  </si>
  <si>
    <t>Hviezdoslavov Kubín - ceny II.st. - oprava ( 55,68 - 22,68 = 33 )</t>
  </si>
  <si>
    <t>Spotr.mat - výzdoba vestibulu a značenieV</t>
  </si>
  <si>
    <t>Súťaž o najkrajšiu triedu - odmeny</t>
  </si>
  <si>
    <t>najtr</t>
  </si>
  <si>
    <t>Členské príspevky v hotovosti</t>
  </si>
  <si>
    <t>SK5483605207004204525309</t>
  </si>
  <si>
    <t>BREXSKBX</t>
  </si>
  <si>
    <t>Ing. Katarina Sipos</t>
  </si>
  <si>
    <t>/VS2116001/SS/KS308</t>
  </si>
  <si>
    <t>0002116001</t>
  </si>
  <si>
    <t>uctovnictvo OZ Rajcianska3</t>
  </si>
  <si>
    <t>2104050MBNIBR</t>
  </si>
  <si>
    <t>SIMON NITRAN 2.B</t>
  </si>
  <si>
    <t>0100000286693</t>
  </si>
  <si>
    <t>/VS1510285014/SS46/KS46</t>
  </si>
  <si>
    <t>1510285014</t>
  </si>
  <si>
    <t>% podiel zaplatenej dane/PYO2700649258/VS1510285014/SS0000000046/KS0046</t>
  </si>
  <si>
    <t>51780-2021041</t>
  </si>
  <si>
    <t>SK3311110000006858423028</t>
  </si>
  <si>
    <t>UNCRSKBX</t>
  </si>
  <si>
    <t>Richard Srobar Littera</t>
  </si>
  <si>
    <t>/VS2109120/SS/KS8</t>
  </si>
  <si>
    <t>0002109120</t>
  </si>
  <si>
    <t>OZ rajcianska 3 ucebne programy</t>
  </si>
  <si>
    <t>2104240RJKIBR</t>
  </si>
  <si>
    <t>SK2211000000002938290546</t>
  </si>
  <si>
    <t>Bruchalová KAMENIARO</t>
  </si>
  <si>
    <t>Kameniar Tomas 1.A</t>
  </si>
  <si>
    <t>OP21042300779</t>
  </si>
  <si>
    <t>SK2675000000004008497806</t>
  </si>
  <si>
    <t>GREGOROVA MIROSLAVA</t>
  </si>
  <si>
    <t>Oskar Gregor 4.A.,prispevok OZ Rajcianska</t>
  </si>
  <si>
    <t>20210426-PRSC</t>
  </si>
  <si>
    <t>3004IG0013541</t>
  </si>
  <si>
    <t>SK6311000000002615795072</t>
  </si>
  <si>
    <t>Kuciaková Eva, Ing.</t>
  </si>
  <si>
    <t>Kuciakovci 8.A</t>
  </si>
  <si>
    <t>OP21050302968</t>
  </si>
  <si>
    <t>SK8609000000005031714084</t>
  </si>
  <si>
    <t>Martina Hroncová</t>
  </si>
  <si>
    <t>Martinka Hroncová 2.B</t>
  </si>
  <si>
    <t>FSY0015568926</t>
  </si>
  <si>
    <t>SK4509000000005049234089</t>
  </si>
  <si>
    <t>E.N.E.S. spol. s.r.o.</t>
  </si>
  <si>
    <t>/VS210272/SS/KS8</t>
  </si>
  <si>
    <t>0000210272</t>
  </si>
  <si>
    <t>Ucebne pomocky Rajcianska 3</t>
  </si>
  <si>
    <t>2105090RVOIBR</t>
  </si>
  <si>
    <t>SK1811000000002619760272</t>
  </si>
  <si>
    <t>Straka Tomáš</t>
  </si>
  <si>
    <t>Matus Straka 8.A</t>
  </si>
  <si>
    <t>OP21050700666</t>
  </si>
  <si>
    <t>/VS1510285455/SS46/KS46</t>
  </si>
  <si>
    <t>1510285455</t>
  </si>
  <si>
    <t>% podiel zaplatenej dane/PYO2000685821/VS1510285455/SS0000000046/KS0046</t>
  </si>
  <si>
    <t>683198-202105</t>
  </si>
  <si>
    <t>SK5402000000003978231457</t>
  </si>
  <si>
    <t>Zuzana Siakelová</t>
  </si>
  <si>
    <t>/VS42263573/SS/KS308</t>
  </si>
  <si>
    <t>0042263573</t>
  </si>
  <si>
    <t>Siakelova Viktoria VIII.A, ZRPS</t>
  </si>
  <si>
    <t>21051511NZIBR</t>
  </si>
  <si>
    <t>SK7611000000002617043034</t>
  </si>
  <si>
    <t>LENGYELOVÁ ALICA</t>
  </si>
  <si>
    <t>Lea Lengyelova 8.A</t>
  </si>
  <si>
    <t>OP21051500195</t>
  </si>
  <si>
    <t>SK4411000000002923897775</t>
  </si>
  <si>
    <t>Luboslav Janus JANUS NAPOJE</t>
  </si>
  <si>
    <t>/VS202101314/SS/KS8</t>
  </si>
  <si>
    <t>0202101314</t>
  </si>
  <si>
    <t>Kinderka OZ Rajcianska 3</t>
  </si>
  <si>
    <t>21052205QZIBR</t>
  </si>
  <si>
    <t>3105IG0013510</t>
  </si>
  <si>
    <t>SK5511000000002610801074</t>
  </si>
  <si>
    <t>Beliš Tomáš</t>
  </si>
  <si>
    <t>zrps Alexander Artus Belis</t>
  </si>
  <si>
    <t>OP21060100036</t>
  </si>
  <si>
    <t>/VS1510288376/SS46/KS46</t>
  </si>
  <si>
    <t>1510288376</t>
  </si>
  <si>
    <t>% podiel zaplatenej dane/PYO8000629317/VS1510288376/SS0000000046/KS0046</t>
  </si>
  <si>
    <t>75546-2021060</t>
  </si>
  <si>
    <t>/VS1510290724/SS46/KS46</t>
  </si>
  <si>
    <t>1510290724</t>
  </si>
  <si>
    <t>% podiel zaplatenej dane/PYO0000735238/VS1510290724/SS0000000046/KS0046</t>
  </si>
  <si>
    <t>213303-202106</t>
  </si>
  <si>
    <t>SK0911000000002944043365</t>
  </si>
  <si>
    <t>CBS spol, s.r.o.</t>
  </si>
  <si>
    <t>/VS210530/SS/KS8</t>
  </si>
  <si>
    <t>0000210530</t>
  </si>
  <si>
    <t>OZ Rajcianska 3 Kniha Slovensko v case</t>
  </si>
  <si>
    <t>2106120TEXIBR</t>
  </si>
  <si>
    <t>/VS1510293419/SS46/KS46</t>
  </si>
  <si>
    <t>1510293419</t>
  </si>
  <si>
    <t>% podiel zaplatenej dane/PYO8700613485/VS1510293419/SS0000000046/KS0046</t>
  </si>
  <si>
    <t>369734-202106</t>
  </si>
  <si>
    <t>/VS1510296071/SS46/KS46</t>
  </si>
  <si>
    <t>1510296071</t>
  </si>
  <si>
    <t>% podiel zaplatenej dane/PYO8000634080/VS1510296071/SS0000000046/KS0046</t>
  </si>
  <si>
    <t>140014-202106</t>
  </si>
  <si>
    <t>SK2909000000005033845424</t>
  </si>
  <si>
    <t>alza.sk</t>
  </si>
  <si>
    <t>/VS441277862/SS/KS8</t>
  </si>
  <si>
    <t>0441277862</t>
  </si>
  <si>
    <t>OZ Rajcianska3 odmeny pre ziakov</t>
  </si>
  <si>
    <t>2106212N3AIBR</t>
  </si>
  <si>
    <t>SK4581805006708122796365</t>
  </si>
  <si>
    <t>/VS1510298773/SS46/KS46</t>
  </si>
  <si>
    <t>1510298773</t>
  </si>
  <si>
    <t>% podiel zaplatenej dane/PYO3000689068/VS1510298773/SS0000000046/KS0046</t>
  </si>
  <si>
    <t>22617-2021062</t>
  </si>
  <si>
    <t>/VS1510298775/SS46/KS46</t>
  </si>
  <si>
    <t>1510298775</t>
  </si>
  <si>
    <t>% podiel zaplatenej dane/PYO3000689069/VS1510298775/SS0000000046/KS0046</t>
  </si>
  <si>
    <t>22618-2021062</t>
  </si>
  <si>
    <t>/VS1510300862/SS46/KS46</t>
  </si>
  <si>
    <t>1510300862</t>
  </si>
  <si>
    <t>% podiel zaplatenej dane/PYO0000742137/VS1510300862/SS0000000046/KS0046</t>
  </si>
  <si>
    <t>47121-2021062</t>
  </si>
  <si>
    <t>SK2402000000001499634356</t>
  </si>
  <si>
    <t>NOMIland, s.r.o.</t>
  </si>
  <si>
    <t>/VS22201428/SS/KS8</t>
  </si>
  <si>
    <t>0022201428</t>
  </si>
  <si>
    <t>OZ Rajcianska 3 ucebne pomocky 1 stupen</t>
  </si>
  <si>
    <t>21062714INIBR</t>
  </si>
  <si>
    <t>SK3911000000002625080441</t>
  </si>
  <si>
    <t>double p s r o</t>
  </si>
  <si>
    <t>/VS2101100867/SS/KS8</t>
  </si>
  <si>
    <t>2101100867</t>
  </si>
  <si>
    <t>OZ Rajcianska 3 nastemky</t>
  </si>
  <si>
    <t>21062714GDIBR</t>
  </si>
  <si>
    <t>2806IG0000005</t>
  </si>
  <si>
    <t>JOHANKA-ŠATNÍKOVE SKRINKY</t>
  </si>
  <si>
    <t>28061640 515130007GN</t>
  </si>
  <si>
    <t>/VS1510303518/SS46/KS46</t>
  </si>
  <si>
    <t>1510303518</t>
  </si>
  <si>
    <t>% podiel zaplatenej dane/PYO5000688334/VS1510303518/SS0000000046/KS0046</t>
  </si>
  <si>
    <t>6760-20210629</t>
  </si>
  <si>
    <t>3006IG0013457</t>
  </si>
  <si>
    <t>/VS1510305841/SS46/KS46</t>
  </si>
  <si>
    <t>1510305841</t>
  </si>
  <si>
    <t>% podiel zaplatenej dane/PYO2000703996/VS1510305841/SS0000000046/KS0046</t>
  </si>
  <si>
    <t>2543-20210702</t>
  </si>
  <si>
    <t>/VS1510305842/SS46/KS46</t>
  </si>
  <si>
    <t>1510305842</t>
  </si>
  <si>
    <t>% podiel zaplatenej dane/PYO2000703997/VS1510305842/SS0000000046/KS0046</t>
  </si>
  <si>
    <t>2544-20210702</t>
  </si>
  <si>
    <t>/VS1510307700/SS46/KS46</t>
  </si>
  <si>
    <t>1510307700</t>
  </si>
  <si>
    <t>% podiel zaplatenej dane/PYO8000640425/VS1510307700/SS0000000046/KS0046</t>
  </si>
  <si>
    <t>11423-2021070</t>
  </si>
  <si>
    <t>SK1909000000005029399900</t>
  </si>
  <si>
    <t>StepUP, s. r. o.</t>
  </si>
  <si>
    <t>/VS20210004/SS/KS308</t>
  </si>
  <si>
    <t>0020210004</t>
  </si>
  <si>
    <t>MMDD pre SKD Rajcianska 3</t>
  </si>
  <si>
    <t>21070836UGIBR</t>
  </si>
  <si>
    <t>/VS1510309508/SS46/KS46</t>
  </si>
  <si>
    <t>1510309508</t>
  </si>
  <si>
    <t>% podiel zaplatenej dane/PYO3000698027/VS1510309508/SS0000000046/KS0046</t>
  </si>
  <si>
    <t>16180-2021071</t>
  </si>
  <si>
    <t>/VS1510310442/SS46/KS46</t>
  </si>
  <si>
    <t>1510310442</t>
  </si>
  <si>
    <t>% podiel zaplatenej dane/PYO6000685259/VS1510310442/SS0000000046/KS0046</t>
  </si>
  <si>
    <t>10551-2021072</t>
  </si>
  <si>
    <t>/VS1510311844/SS46/KS46</t>
  </si>
  <si>
    <t>1510311844</t>
  </si>
  <si>
    <t>% podiel zaplatenej dane/PYO8000648563/VS1510311844/SS0000000046/KS0046</t>
  </si>
  <si>
    <t>96064-2021072</t>
  </si>
  <si>
    <t>/VS1510314382/SS46/KS46</t>
  </si>
  <si>
    <t>1510314382</t>
  </si>
  <si>
    <t>% podiel zaplatenej dane/PYO3700702789/VS1510314382/SS0000000046/KS0046</t>
  </si>
  <si>
    <t>21728-2021072</t>
  </si>
  <si>
    <t>/VS1510316984/SS46/KS46</t>
  </si>
  <si>
    <t>1510316984</t>
  </si>
  <si>
    <t>% podiel zaplatenej dane/PYO3700703719/VS1510316984/SS0000000046/KS0046</t>
  </si>
  <si>
    <t>1309-20210729</t>
  </si>
  <si>
    <t>/VS1510318825/SS46/KS46</t>
  </si>
  <si>
    <t>1510318825</t>
  </si>
  <si>
    <t>% podiel zaplatenej dane/PYO4000703165/VS1510318825/SS0000000046/KS0046</t>
  </si>
  <si>
    <t>108328-202107</t>
  </si>
  <si>
    <t>3007IG0013452</t>
  </si>
  <si>
    <t>/VS1510321067/SS46/KS46</t>
  </si>
  <si>
    <t>1510321067</t>
  </si>
  <si>
    <t>% podiel zaplatenej dane/PYO8700635243/VS1510321067/SS0000000046/KS0046</t>
  </si>
  <si>
    <t>331299-202108</t>
  </si>
  <si>
    <t>MB TECH BB sro</t>
  </si>
  <si>
    <t>/VS202206587/SS/KS8</t>
  </si>
  <si>
    <t>0202206587</t>
  </si>
  <si>
    <t>Iteraktivny set Rajcianska 3 BA</t>
  </si>
  <si>
    <t>2108251V9RIBR</t>
  </si>
  <si>
    <t>SK7009000000005028027208</t>
  </si>
  <si>
    <t>datart</t>
  </si>
  <si>
    <t>/VS3220121213/SS/KS8</t>
  </si>
  <si>
    <t>3220121213</t>
  </si>
  <si>
    <t>Partybox 310 OZ Rajcianska 3</t>
  </si>
  <si>
    <t>2108261UCMIBR</t>
  </si>
  <si>
    <t>3108IG0013342</t>
  </si>
  <si>
    <t>mdd</t>
  </si>
  <si>
    <t>odmeny</t>
  </si>
  <si>
    <t>nastenky</t>
  </si>
  <si>
    <t>dar</t>
  </si>
  <si>
    <t>Členské príspevky v hotovosti, Babová Diana, Klacik Patrik , Krempaská Miriam, Sallay Milan</t>
  </si>
  <si>
    <t>cestovné žiacke lístky</t>
  </si>
  <si>
    <t>učebnica Aj</t>
  </si>
  <si>
    <t>kreatívny raj</t>
  </si>
  <si>
    <t>odmeny detí</t>
  </si>
  <si>
    <t>Odmeny pre žiakov a výzdoba</t>
  </si>
  <si>
    <t>zajazd</t>
  </si>
  <si>
    <t>pomvyv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</si>
</sst>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164" formatCode="#,##0.00\ [$€-1]"/>
    <numFmt numFmtId="165" formatCode="#,##0.00\ &quot;€&quot;"/>
    <numFmt numFmtId="166" formatCode="dd\.mm\.yyyy"/>
  </numFmts>
  <fonts count="54">
    <font>
      <sz val="10"/>
      <name val="Arial CE"/>
      <charset val="238"/>
    </font>
    <font>
      <sz val="11"/>
      <name val="Times New Roman"/>
      <family val="1"/>
    </font>
    <font>
      <sz val="12"/>
      <color indexed="10"/>
      <name val="Times New Roman"/>
      <family val="1"/>
    </font>
    <font>
      <sz val="10"/>
      <color indexed="12"/>
      <name val="Arial CE"/>
      <family val="2"/>
      <charset val="238"/>
    </font>
    <font>
      <sz val="10"/>
      <name val="Times New Roman"/>
      <family val="1"/>
    </font>
    <font>
      <b/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name val="Arial CE"/>
      <charset val="238"/>
    </font>
    <font>
      <sz val="11"/>
      <name val="Times New Roman"/>
      <family val="1"/>
      <charset val="238"/>
    </font>
    <font>
      <sz val="10"/>
      <name val="Arial"/>
      <family val="2"/>
      <charset val="238"/>
    </font>
    <font>
      <sz val="10"/>
      <color indexed="8"/>
      <name val="Comic Sans MS"/>
      <family val="4"/>
    </font>
    <font>
      <b/>
      <sz val="10"/>
      <name val="Arial"/>
      <family val="2"/>
      <charset val="238"/>
    </font>
    <font>
      <i/>
      <sz val="12"/>
      <name val="Arial CE"/>
      <charset val="238"/>
    </font>
    <font>
      <b/>
      <sz val="11"/>
      <name val="Arial CE"/>
      <charset val="238"/>
    </font>
    <font>
      <b/>
      <sz val="12"/>
      <name val="Arial"/>
      <family val="2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10"/>
      <color indexed="8"/>
      <name val="Comic Sans MS"/>
      <family val="4"/>
      <charset val="238"/>
    </font>
    <font>
      <sz val="12"/>
      <name val="Times New Roman"/>
      <family val="1"/>
      <charset val="238"/>
    </font>
    <font>
      <sz val="12"/>
      <name val="Times New Roman"/>
      <family val="1"/>
    </font>
    <font>
      <b/>
      <sz val="14"/>
      <name val="Arial CE"/>
      <charset val="238"/>
    </font>
    <font>
      <sz val="10"/>
      <color theme="3" tint="-0.499984740745262"/>
      <name val="Arial"/>
      <family val="2"/>
      <charset val="238"/>
    </font>
    <font>
      <b/>
      <sz val="10"/>
      <color rgb="FF0070C0"/>
      <name val="Arial"/>
      <family val="2"/>
      <charset val="238"/>
    </font>
    <font>
      <b/>
      <sz val="10"/>
      <color rgb="FF0070C0"/>
      <name val="Arial CE"/>
      <charset val="238"/>
    </font>
    <font>
      <b/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0"/>
      <color rgb="FFFF0000"/>
      <name val="Arial CE"/>
      <charset val="238"/>
    </font>
    <font>
      <sz val="9"/>
      <color indexed="81"/>
      <name val="Segoe UI"/>
      <family val="2"/>
      <charset val="238"/>
    </font>
    <font>
      <b/>
      <sz val="9"/>
      <color indexed="81"/>
      <name val="Segoe UI"/>
      <family val="2"/>
      <charset val="238"/>
    </font>
    <font>
      <sz val="10"/>
      <color rgb="FFFF0000"/>
      <name val="Comic Sans MS"/>
      <family val="4"/>
    </font>
    <font>
      <sz val="10"/>
      <name val="Arial CE"/>
      <family val="2"/>
      <charset val="238"/>
    </font>
    <font>
      <sz val="10"/>
      <color theme="3"/>
      <name val="Arial CE"/>
      <charset val="238"/>
    </font>
    <font>
      <b/>
      <sz val="10"/>
      <color theme="3"/>
      <name val="Arial CE"/>
      <charset val="238"/>
    </font>
    <font>
      <b/>
      <i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6" tint="-0.499984740745262"/>
      <name val="Arial CE"/>
      <charset val="238"/>
    </font>
    <font>
      <b/>
      <sz val="10"/>
      <color theme="6" tint="-0.499984740745262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0"/>
      <color indexed="8"/>
      <name val="DejaVu Sans"/>
    </font>
    <font>
      <b/>
      <sz val="10"/>
      <color indexed="8"/>
      <name val="DejaVu Sans"/>
    </font>
    <font>
      <b/>
      <sz val="14"/>
      <color indexed="8"/>
      <name val="DejaVu Sans"/>
    </font>
    <font>
      <sz val="12"/>
      <color indexed="8"/>
      <name val="DejaVu Sans"/>
    </font>
    <font>
      <b/>
      <i/>
      <sz val="11"/>
      <color indexed="8"/>
      <name val="DejaVu Sans"/>
    </font>
    <font>
      <b/>
      <sz val="9"/>
      <name val="Arial CE"/>
      <charset val="238"/>
    </font>
    <font>
      <sz val="10"/>
      <name val="Comic Sans MS"/>
      <family val="4"/>
    </font>
    <font>
      <b/>
      <sz val="12"/>
      <color indexed="10"/>
      <name val="Times New Roman"/>
      <family val="1"/>
      <charset val="238"/>
    </font>
    <font>
      <b/>
      <sz val="11"/>
      <color rgb="FFFF0000"/>
      <name val="Arial"/>
      <family val="2"/>
      <charset val="238"/>
    </font>
    <font>
      <sz val="10"/>
      <color theme="3"/>
      <name val="Comic Sans MS"/>
      <family val="4"/>
      <charset val="238"/>
    </font>
    <font>
      <b/>
      <sz val="12"/>
      <color rgb="FF0070C0"/>
      <name val="Arial"/>
      <family val="2"/>
      <charset val="238"/>
    </font>
    <font>
      <sz val="11"/>
      <color rgb="FFFF0000"/>
      <name val="Arial CE"/>
      <charset val="238"/>
    </font>
    <font>
      <b/>
      <sz val="10"/>
      <color rgb="FFFF0000"/>
      <name val="Comic Sans MS"/>
      <family val="4"/>
    </font>
    <font>
      <sz val="10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9" fillId="0" borderId="0"/>
    <xf numFmtId="0" fontId="38" fillId="0" borderId="0"/>
    <xf numFmtId="0" fontId="9" fillId="0" borderId="0"/>
    <xf numFmtId="0" fontId="52" fillId="0" borderId="0"/>
    <xf numFmtId="0" fontId="53" fillId="0" borderId="0"/>
  </cellStyleXfs>
  <cellXfs count="189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vertical="top" wrapText="1"/>
    </xf>
    <xf numFmtId="0" fontId="0" fillId="0" borderId="0" xfId="0" applyAlignment="1">
      <alignment horizontal="right"/>
    </xf>
    <xf numFmtId="0" fontId="8" fillId="0" borderId="2" xfId="0" applyFont="1" applyBorder="1" applyAlignment="1">
      <alignment vertical="top" wrapText="1"/>
    </xf>
    <xf numFmtId="0" fontId="11" fillId="0" borderId="0" xfId="0" applyFont="1" applyFill="1" applyBorder="1"/>
    <xf numFmtId="164" fontId="11" fillId="0" borderId="0" xfId="0" applyNumberFormat="1" applyFont="1" applyFill="1" applyBorder="1"/>
    <xf numFmtId="164" fontId="21" fillId="0" borderId="1" xfId="0" applyNumberFormat="1" applyFont="1" applyFill="1" applyBorder="1"/>
    <xf numFmtId="0" fontId="0" fillId="0" borderId="0" xfId="0" applyBorder="1"/>
    <xf numFmtId="0" fontId="22" fillId="0" borderId="0" xfId="0" applyFont="1" applyFill="1" applyBorder="1"/>
    <xf numFmtId="164" fontId="22" fillId="0" borderId="0" xfId="0" applyNumberFormat="1" applyFont="1" applyFill="1" applyBorder="1"/>
    <xf numFmtId="0" fontId="23" fillId="0" borderId="0" xfId="0" applyFont="1" applyBorder="1"/>
    <xf numFmtId="0" fontId="12" fillId="0" borderId="0" xfId="0" applyFont="1"/>
    <xf numFmtId="0" fontId="13" fillId="0" borderId="0" xfId="0" applyFont="1" applyBorder="1"/>
    <xf numFmtId="0" fontId="13" fillId="0" borderId="0" xfId="0" applyFont="1"/>
    <xf numFmtId="14" fontId="13" fillId="0" borderId="0" xfId="0" applyNumberFormat="1" applyFont="1"/>
    <xf numFmtId="0" fontId="1" fillId="0" borderId="7" xfId="0" applyFont="1" applyBorder="1" applyAlignment="1">
      <alignment vertical="top" wrapText="1"/>
    </xf>
    <xf numFmtId="164" fontId="24" fillId="0" borderId="0" xfId="0" applyNumberFormat="1" applyFont="1" applyFill="1" applyBorder="1"/>
    <xf numFmtId="164" fontId="10" fillId="2" borderId="0" xfId="1" applyNumberFormat="1" applyFont="1" applyFill="1" applyBorder="1"/>
    <xf numFmtId="0" fontId="4" fillId="0" borderId="0" xfId="0" applyFont="1" applyBorder="1" applyAlignment="1">
      <alignment vertical="top" wrapText="1"/>
    </xf>
    <xf numFmtId="0" fontId="3" fillId="0" borderId="0" xfId="0" applyFont="1" applyBorder="1"/>
    <xf numFmtId="0" fontId="6" fillId="0" borderId="0" xfId="0" applyFont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164" fontId="10" fillId="2" borderId="1" xfId="1" applyNumberFormat="1" applyFont="1" applyFill="1" applyBorder="1"/>
    <xf numFmtId="164" fontId="10" fillId="2" borderId="8" xfId="1" applyNumberFormat="1" applyFont="1" applyFill="1" applyBorder="1"/>
    <xf numFmtId="164" fontId="10" fillId="2" borderId="9" xfId="1" applyNumberFormat="1" applyFont="1" applyFill="1" applyBorder="1"/>
    <xf numFmtId="0" fontId="1" fillId="0" borderId="10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14" fillId="2" borderId="11" xfId="0" applyFont="1" applyFill="1" applyBorder="1"/>
    <xf numFmtId="0" fontId="8" fillId="0" borderId="7" xfId="0" applyFont="1" applyBorder="1" applyAlignment="1">
      <alignment vertical="top" wrapText="1"/>
    </xf>
    <xf numFmtId="0" fontId="8" fillId="0" borderId="12" xfId="0" applyFont="1" applyBorder="1" applyAlignment="1">
      <alignment vertical="top" wrapText="1"/>
    </xf>
    <xf numFmtId="164" fontId="10" fillId="2" borderId="13" xfId="1" applyNumberFormat="1" applyFont="1" applyFill="1" applyBorder="1"/>
    <xf numFmtId="164" fontId="14" fillId="2" borderId="14" xfId="0" applyNumberFormat="1" applyFont="1" applyFill="1" applyBorder="1" applyAlignment="1"/>
    <xf numFmtId="165" fontId="10" fillId="2" borderId="1" xfId="1" applyNumberFormat="1" applyFont="1" applyFill="1" applyBorder="1"/>
    <xf numFmtId="165" fontId="10" fillId="2" borderId="9" xfId="1" applyNumberFormat="1" applyFont="1" applyFill="1" applyBorder="1"/>
    <xf numFmtId="165" fontId="24" fillId="0" borderId="0" xfId="0" applyNumberFormat="1" applyFont="1" applyFill="1" applyBorder="1"/>
    <xf numFmtId="165" fontId="0" fillId="0" borderId="0" xfId="0" applyNumberFormat="1" applyBorder="1"/>
    <xf numFmtId="165" fontId="2" fillId="0" borderId="1" xfId="0" applyNumberFormat="1" applyFont="1" applyBorder="1" applyAlignment="1">
      <alignment horizontal="right" vertical="top" wrapText="1"/>
    </xf>
    <xf numFmtId="14" fontId="0" fillId="0" borderId="0" xfId="0" applyNumberFormat="1"/>
    <xf numFmtId="0" fontId="9" fillId="0" borderId="1" xfId="0" applyFont="1" applyFill="1" applyBorder="1"/>
    <xf numFmtId="0" fontId="9" fillId="2" borderId="1" xfId="0" applyFont="1" applyFill="1" applyBorder="1" applyAlignment="1">
      <alignment horizontal="left"/>
    </xf>
    <xf numFmtId="0" fontId="18" fillId="0" borderId="10" xfId="0" applyFont="1" applyBorder="1" applyAlignment="1">
      <alignment vertical="top" wrapText="1"/>
    </xf>
    <xf numFmtId="0" fontId="19" fillId="0" borderId="2" xfId="0" applyFont="1" applyBorder="1" applyAlignment="1">
      <alignment vertical="top" wrapText="1"/>
    </xf>
    <xf numFmtId="0" fontId="15" fillId="0" borderId="11" xfId="0" applyFont="1" applyBorder="1" applyAlignment="1">
      <alignment vertical="center"/>
    </xf>
    <xf numFmtId="0" fontId="15" fillId="0" borderId="15" xfId="0" applyFont="1" applyBorder="1" applyAlignment="1">
      <alignment vertical="center"/>
    </xf>
    <xf numFmtId="0" fontId="1" fillId="0" borderId="12" xfId="0" applyFont="1" applyBorder="1" applyAlignment="1">
      <alignment vertical="top" wrapText="1"/>
    </xf>
    <xf numFmtId="164" fontId="25" fillId="2" borderId="16" xfId="0" applyNumberFormat="1" applyFont="1" applyFill="1" applyBorder="1" applyAlignment="1"/>
    <xf numFmtId="164" fontId="17" fillId="2" borderId="17" xfId="1" applyNumberFormat="1" applyFont="1" applyFill="1" applyBorder="1"/>
    <xf numFmtId="0" fontId="7" fillId="0" borderId="15" xfId="0" applyFont="1" applyBorder="1" applyAlignment="1">
      <alignment vertical="center" wrapText="1"/>
    </xf>
    <xf numFmtId="0" fontId="20" fillId="0" borderId="18" xfId="0" applyFont="1" applyBorder="1" applyAlignment="1">
      <alignment vertical="center"/>
    </xf>
    <xf numFmtId="165" fontId="0" fillId="0" borderId="0" xfId="0" applyNumberFormat="1"/>
    <xf numFmtId="14" fontId="3" fillId="0" borderId="0" xfId="0" applyNumberFormat="1" applyFont="1" applyBorder="1"/>
    <xf numFmtId="165" fontId="26" fillId="0" borderId="8" xfId="0" applyNumberFormat="1" applyFont="1" applyBorder="1"/>
    <xf numFmtId="0" fontId="8" fillId="0" borderId="19" xfId="0" applyFont="1" applyBorder="1" applyAlignment="1">
      <alignment vertical="top" wrapText="1"/>
    </xf>
    <xf numFmtId="165" fontId="29" fillId="2" borderId="8" xfId="1" applyNumberFormat="1" applyFont="1" applyFill="1" applyBorder="1"/>
    <xf numFmtId="165" fontId="29" fillId="2" borderId="1" xfId="1" applyNumberFormat="1" applyFont="1" applyFill="1" applyBorder="1"/>
    <xf numFmtId="165" fontId="29" fillId="2" borderId="9" xfId="1" applyNumberFormat="1" applyFont="1" applyFill="1" applyBorder="1"/>
    <xf numFmtId="0" fontId="15" fillId="0" borderId="18" xfId="0" applyFont="1" applyBorder="1" applyAlignment="1">
      <alignment vertical="center" wrapText="1"/>
    </xf>
    <xf numFmtId="49" fontId="10" fillId="2" borderId="6" xfId="1" applyNumberFormat="1" applyFont="1" applyFill="1" applyBorder="1"/>
    <xf numFmtId="49" fontId="10" fillId="2" borderId="3" xfId="1" applyNumberFormat="1" applyFont="1" applyFill="1" applyBorder="1"/>
    <xf numFmtId="0" fontId="0" fillId="0" borderId="3" xfId="0" applyBorder="1"/>
    <xf numFmtId="0" fontId="0" fillId="0" borderId="7" xfId="0" applyBorder="1"/>
    <xf numFmtId="0" fontId="31" fillId="0" borderId="9" xfId="0" applyFont="1" applyBorder="1"/>
    <xf numFmtId="0" fontId="0" fillId="0" borderId="4" xfId="0" applyBorder="1"/>
    <xf numFmtId="164" fontId="10" fillId="2" borderId="20" xfId="1" applyNumberFormat="1" applyFont="1" applyFill="1" applyBorder="1"/>
    <xf numFmtId="0" fontId="0" fillId="0" borderId="0" xfId="0" applyNumberFormat="1"/>
    <xf numFmtId="0" fontId="0" fillId="0" borderId="0" xfId="0" applyFill="1" applyBorder="1" applyAlignment="1">
      <alignment horizontal="right"/>
    </xf>
    <xf numFmtId="0" fontId="0" fillId="0" borderId="23" xfId="0" applyBorder="1"/>
    <xf numFmtId="0" fontId="7" fillId="0" borderId="11" xfId="0" applyFont="1" applyBorder="1" applyAlignment="1">
      <alignment vertical="center" wrapText="1"/>
    </xf>
    <xf numFmtId="14" fontId="30" fillId="0" borderId="10" xfId="0" applyNumberFormat="1" applyFont="1" applyBorder="1"/>
    <xf numFmtId="14" fontId="0" fillId="0" borderId="2" xfId="0" applyNumberFormat="1" applyBorder="1"/>
    <xf numFmtId="14" fontId="0" fillId="0" borderId="22" xfId="0" applyNumberFormat="1" applyBorder="1"/>
    <xf numFmtId="14" fontId="0" fillId="0" borderId="3" xfId="0" applyNumberFormat="1" applyBorder="1"/>
    <xf numFmtId="0" fontId="7" fillId="0" borderId="22" xfId="0" applyFont="1" applyBorder="1"/>
    <xf numFmtId="0" fontId="32" fillId="0" borderId="1" xfId="0" applyFont="1" applyBorder="1"/>
    <xf numFmtId="164" fontId="33" fillId="0" borderId="0" xfId="0" applyNumberFormat="1" applyFont="1" applyFill="1" applyBorder="1"/>
    <xf numFmtId="165" fontId="33" fillId="0" borderId="0" xfId="0" applyNumberFormat="1" applyFont="1" applyFill="1" applyBorder="1"/>
    <xf numFmtId="49" fontId="10" fillId="2" borderId="5" xfId="1" applyNumberFormat="1" applyFont="1" applyFill="1" applyBorder="1"/>
    <xf numFmtId="0" fontId="19" fillId="0" borderId="19" xfId="0" applyFont="1" applyBorder="1" applyAlignment="1">
      <alignment vertical="top" wrapText="1"/>
    </xf>
    <xf numFmtId="165" fontId="29" fillId="2" borderId="20" xfId="1" applyNumberFormat="1" applyFont="1" applyFill="1" applyBorder="1"/>
    <xf numFmtId="165" fontId="10" fillId="2" borderId="20" xfId="1" applyNumberFormat="1" applyFont="1" applyFill="1" applyBorder="1"/>
    <xf numFmtId="165" fontId="29" fillId="2" borderId="13" xfId="1" applyNumberFormat="1" applyFont="1" applyFill="1" applyBorder="1"/>
    <xf numFmtId="0" fontId="1" fillId="0" borderId="19" xfId="0" applyFont="1" applyBorder="1" applyAlignment="1">
      <alignment vertical="top" wrapText="1"/>
    </xf>
    <xf numFmtId="164" fontId="34" fillId="2" borderId="0" xfId="0" applyNumberFormat="1" applyFont="1" applyFill="1" applyBorder="1" applyAlignment="1"/>
    <xf numFmtId="0" fontId="35" fillId="0" borderId="0" xfId="0" applyFont="1" applyAlignment="1">
      <alignment horizontal="right"/>
    </xf>
    <xf numFmtId="164" fontId="7" fillId="0" borderId="0" xfId="0" applyNumberFormat="1" applyFont="1"/>
    <xf numFmtId="165" fontId="10" fillId="2" borderId="13" xfId="1" applyNumberFormat="1" applyFont="1" applyFill="1" applyBorder="1"/>
    <xf numFmtId="164" fontId="21" fillId="0" borderId="0" xfId="0" applyNumberFormat="1" applyFont="1" applyFill="1" applyBorder="1"/>
    <xf numFmtId="0" fontId="1" fillId="0" borderId="2" xfId="0" applyFont="1" applyFill="1" applyBorder="1" applyAlignment="1">
      <alignment vertical="top" wrapText="1"/>
    </xf>
    <xf numFmtId="0" fontId="39" fillId="2" borderId="0" xfId="2" applyFont="1" applyFill="1" applyBorder="1" applyAlignment="1" applyProtection="1">
      <alignment horizontal="left" vertical="top" wrapText="1"/>
    </xf>
    <xf numFmtId="0" fontId="38" fillId="0" borderId="0" xfId="2"/>
    <xf numFmtId="0" fontId="39" fillId="2" borderId="24" xfId="2" applyFont="1" applyFill="1" applyBorder="1" applyAlignment="1" applyProtection="1">
      <alignment horizontal="left" vertical="center" wrapText="1"/>
    </xf>
    <xf numFmtId="164" fontId="25" fillId="2" borderId="0" xfId="0" applyNumberFormat="1" applyFont="1" applyFill="1" applyBorder="1" applyAlignment="1"/>
    <xf numFmtId="0" fontId="44" fillId="0" borderId="15" xfId="0" applyFont="1" applyBorder="1" applyAlignment="1">
      <alignment horizontal="center" vertical="center" wrapText="1"/>
    </xf>
    <xf numFmtId="165" fontId="36" fillId="0" borderId="5" xfId="0" applyNumberFormat="1" applyFont="1" applyBorder="1"/>
    <xf numFmtId="165" fontId="36" fillId="0" borderId="4" xfId="0" applyNumberFormat="1" applyFont="1" applyBorder="1"/>
    <xf numFmtId="165" fontId="45" fillId="2" borderId="8" xfId="1" applyNumberFormat="1" applyFont="1" applyFill="1" applyBorder="1"/>
    <xf numFmtId="165" fontId="45" fillId="2" borderId="1" xfId="1" applyNumberFormat="1" applyFont="1" applyFill="1" applyBorder="1"/>
    <xf numFmtId="165" fontId="45" fillId="2" borderId="20" xfId="1" applyNumberFormat="1" applyFont="1" applyFill="1" applyBorder="1"/>
    <xf numFmtId="165" fontId="45" fillId="2" borderId="9" xfId="1" applyNumberFormat="1" applyFont="1" applyFill="1" applyBorder="1"/>
    <xf numFmtId="165" fontId="11" fillId="0" borderId="0" xfId="0" applyNumberFormat="1" applyFont="1" applyFill="1" applyBorder="1"/>
    <xf numFmtId="165" fontId="37" fillId="0" borderId="0" xfId="0" applyNumberFormat="1" applyFont="1" applyBorder="1"/>
    <xf numFmtId="165" fontId="37" fillId="0" borderId="8" xfId="0" applyNumberFormat="1" applyFont="1" applyBorder="1"/>
    <xf numFmtId="165" fontId="37" fillId="0" borderId="20" xfId="0" applyNumberFormat="1" applyFont="1" applyBorder="1"/>
    <xf numFmtId="165" fontId="37" fillId="0" borderId="9" xfId="0" applyNumberFormat="1" applyFont="1" applyBorder="1"/>
    <xf numFmtId="165" fontId="37" fillId="0" borderId="13" xfId="0" applyNumberFormat="1" applyFont="1" applyBorder="1"/>
    <xf numFmtId="165" fontId="37" fillId="0" borderId="1" xfId="0" applyNumberFormat="1" applyFont="1" applyBorder="1"/>
    <xf numFmtId="165" fontId="11" fillId="0" borderId="8" xfId="0" applyNumberFormat="1" applyFont="1" applyFill="1" applyBorder="1"/>
    <xf numFmtId="165" fontId="11" fillId="0" borderId="9" xfId="0" applyNumberFormat="1" applyFont="1" applyFill="1" applyBorder="1"/>
    <xf numFmtId="165" fontId="19" fillId="0" borderId="1" xfId="0" applyNumberFormat="1" applyFont="1" applyBorder="1" applyAlignment="1">
      <alignment horizontal="right" vertical="top" wrapText="1"/>
    </xf>
    <xf numFmtId="165" fontId="0" fillId="0" borderId="9" xfId="0" applyNumberFormat="1" applyFont="1" applyBorder="1"/>
    <xf numFmtId="165" fontId="2" fillId="0" borderId="8" xfId="0" applyNumberFormat="1" applyFont="1" applyBorder="1" applyAlignment="1">
      <alignment horizontal="right" vertical="top" wrapText="1"/>
    </xf>
    <xf numFmtId="0" fontId="0" fillId="0" borderId="21" xfId="0" applyBorder="1"/>
    <xf numFmtId="165" fontId="0" fillId="0" borderId="13" xfId="0" applyNumberFormat="1" applyFont="1" applyBorder="1"/>
    <xf numFmtId="165" fontId="0" fillId="0" borderId="8" xfId="0" applyNumberFormat="1" applyFont="1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9" fontId="0" fillId="0" borderId="0" xfId="0" applyNumberFormat="1"/>
    <xf numFmtId="165" fontId="0" fillId="0" borderId="1" xfId="0" applyNumberFormat="1" applyFont="1" applyBorder="1"/>
    <xf numFmtId="165" fontId="2" fillId="0" borderId="9" xfId="0" applyNumberFormat="1" applyFont="1" applyBorder="1" applyAlignment="1">
      <alignment horizontal="right" vertical="top" wrapText="1"/>
    </xf>
    <xf numFmtId="165" fontId="0" fillId="0" borderId="20" xfId="0" applyNumberFormat="1" applyFont="1" applyBorder="1"/>
    <xf numFmtId="165" fontId="46" fillId="0" borderId="1" xfId="0" applyNumberFormat="1" applyFont="1" applyBorder="1" applyAlignment="1">
      <alignment horizontal="right" vertical="top" wrapText="1"/>
    </xf>
    <xf numFmtId="164" fontId="47" fillId="0" borderId="0" xfId="0" applyNumberFormat="1" applyFont="1" applyFill="1" applyBorder="1"/>
    <xf numFmtId="8" fontId="48" fillId="2" borderId="13" xfId="1" applyNumberFormat="1" applyFont="1" applyFill="1" applyBorder="1"/>
    <xf numFmtId="4" fontId="16" fillId="0" borderId="0" xfId="0" applyNumberFormat="1" applyFont="1"/>
    <xf numFmtId="164" fontId="16" fillId="0" borderId="0" xfId="0" applyNumberFormat="1" applyFont="1"/>
    <xf numFmtId="0" fontId="39" fillId="2" borderId="0" xfId="0" applyFont="1" applyFill="1" applyBorder="1" applyAlignment="1" applyProtection="1">
      <alignment horizontal="left" vertical="top" wrapText="1"/>
    </xf>
    <xf numFmtId="0" fontId="7" fillId="0" borderId="0" xfId="0" applyFont="1" applyAlignment="1">
      <alignment horizontal="center"/>
    </xf>
    <xf numFmtId="9" fontId="7" fillId="0" borderId="0" xfId="0" applyNumberFormat="1" applyFont="1" applyAlignment="1">
      <alignment horizontal="center"/>
    </xf>
    <xf numFmtId="164" fontId="0" fillId="0" borderId="0" xfId="0" applyNumberFormat="1"/>
    <xf numFmtId="164" fontId="49" fillId="0" borderId="0" xfId="0" applyNumberFormat="1" applyFont="1" applyFill="1" applyBorder="1"/>
    <xf numFmtId="0" fontId="19" fillId="0" borderId="7" xfId="0" applyFont="1" applyBorder="1" applyAlignment="1">
      <alignment vertical="top" wrapText="1"/>
    </xf>
    <xf numFmtId="49" fontId="0" fillId="0" borderId="21" xfId="0" applyNumberFormat="1" applyBorder="1"/>
    <xf numFmtId="165" fontId="50" fillId="0" borderId="9" xfId="0" applyNumberFormat="1" applyFont="1" applyBorder="1"/>
    <xf numFmtId="165" fontId="36" fillId="0" borderId="6" xfId="0" applyNumberFormat="1" applyFont="1" applyBorder="1"/>
    <xf numFmtId="165" fontId="36" fillId="0" borderId="25" xfId="0" applyNumberFormat="1" applyFont="1" applyBorder="1"/>
    <xf numFmtId="0" fontId="1" fillId="0" borderId="21" xfId="0" applyFont="1" applyBorder="1" applyAlignment="1">
      <alignment vertical="top" wrapText="1"/>
    </xf>
    <xf numFmtId="164" fontId="10" fillId="2" borderId="21" xfId="1" applyNumberFormat="1" applyFont="1" applyFill="1" applyBorder="1"/>
    <xf numFmtId="165" fontId="2" fillId="0" borderId="21" xfId="0" applyNumberFormat="1" applyFont="1" applyBorder="1" applyAlignment="1">
      <alignment horizontal="right" vertical="top" wrapText="1"/>
    </xf>
    <xf numFmtId="165" fontId="19" fillId="0" borderId="21" xfId="0" applyNumberFormat="1" applyFont="1" applyBorder="1" applyAlignment="1">
      <alignment horizontal="right" vertical="top" wrapText="1"/>
    </xf>
    <xf numFmtId="165" fontId="0" fillId="0" borderId="21" xfId="0" applyNumberFormat="1" applyBorder="1"/>
    <xf numFmtId="164" fontId="9" fillId="0" borderId="8" xfId="0" applyNumberFormat="1" applyFont="1" applyFill="1" applyBorder="1"/>
    <xf numFmtId="164" fontId="9" fillId="0" borderId="9" xfId="0" applyNumberFormat="1" applyFont="1" applyFill="1" applyBorder="1"/>
    <xf numFmtId="0" fontId="40" fillId="2" borderId="0" xfId="0" applyFont="1" applyFill="1" applyBorder="1" applyAlignment="1" applyProtection="1">
      <alignment horizontal="left" vertical="top" wrapText="1"/>
    </xf>
    <xf numFmtId="0" fontId="1" fillId="0" borderId="19" xfId="0" applyFont="1" applyFill="1" applyBorder="1" applyAlignment="1">
      <alignment vertical="top" wrapText="1"/>
    </xf>
    <xf numFmtId="165" fontId="2" fillId="0" borderId="20" xfId="0" applyNumberFormat="1" applyFont="1" applyBorder="1" applyAlignment="1">
      <alignment horizontal="right" vertical="top" wrapText="1"/>
    </xf>
    <xf numFmtId="0" fontId="39" fillId="2" borderId="0" xfId="3" applyFont="1" applyFill="1" applyBorder="1" applyAlignment="1" applyProtection="1">
      <alignment horizontal="left" vertical="top" wrapText="1"/>
    </xf>
    <xf numFmtId="0" fontId="39" fillId="2" borderId="0" xfId="0" applyFont="1" applyFill="1" applyBorder="1" applyAlignment="1" applyProtection="1">
      <alignment vertical="center" wrapText="1"/>
    </xf>
    <xf numFmtId="0" fontId="39" fillId="2" borderId="0" xfId="2" applyFont="1" applyFill="1" applyBorder="1" applyAlignment="1" applyProtection="1">
      <alignment vertical="center" wrapText="1"/>
    </xf>
    <xf numFmtId="0" fontId="39" fillId="3" borderId="0" xfId="2" applyFont="1" applyFill="1" applyBorder="1" applyAlignment="1" applyProtection="1">
      <alignment vertical="center" wrapText="1"/>
    </xf>
    <xf numFmtId="0" fontId="38" fillId="0" borderId="0" xfId="2" applyAlignment="1">
      <alignment vertical="center"/>
    </xf>
    <xf numFmtId="165" fontId="51" fillId="2" borderId="8" xfId="1" applyNumberFormat="1" applyFont="1" applyFill="1" applyBorder="1"/>
    <xf numFmtId="14" fontId="7" fillId="0" borderId="10" xfId="0" applyNumberFormat="1" applyFont="1" applyBorder="1"/>
    <xf numFmtId="165" fontId="45" fillId="2" borderId="13" xfId="1" applyNumberFormat="1" applyFont="1" applyFill="1" applyBorder="1"/>
    <xf numFmtId="0" fontId="1" fillId="0" borderId="10" xfId="0" applyFont="1" applyFill="1" applyBorder="1" applyAlignment="1">
      <alignment vertical="top" wrapText="1"/>
    </xf>
    <xf numFmtId="0" fontId="0" fillId="0" borderId="2" xfId="0" applyBorder="1"/>
    <xf numFmtId="49" fontId="0" fillId="0" borderId="0" xfId="0" applyNumberFormat="1" applyBorder="1"/>
    <xf numFmtId="164" fontId="9" fillId="0" borderId="1" xfId="0" applyNumberFormat="1" applyFont="1" applyFill="1" applyBorder="1"/>
    <xf numFmtId="165" fontId="11" fillId="0" borderId="1" xfId="0" applyNumberFormat="1" applyFont="1" applyFill="1" applyBorder="1"/>
    <xf numFmtId="0" fontId="39" fillId="2" borderId="1" xfId="0" applyFont="1" applyFill="1" applyBorder="1" applyAlignment="1" applyProtection="1">
      <alignment horizontal="left" vertical="center" wrapText="1"/>
    </xf>
    <xf numFmtId="0" fontId="18" fillId="0" borderId="2" xfId="0" applyFont="1" applyBorder="1" applyAlignment="1">
      <alignment vertical="top" wrapText="1"/>
    </xf>
    <xf numFmtId="165" fontId="36" fillId="0" borderId="3" xfId="0" applyNumberFormat="1" applyFont="1" applyBorder="1"/>
    <xf numFmtId="164" fontId="10" fillId="4" borderId="20" xfId="1" applyNumberFormat="1" applyFont="1" applyFill="1" applyBorder="1"/>
    <xf numFmtId="166" fontId="39" fillId="2" borderId="0" xfId="3" applyNumberFormat="1" applyFont="1" applyFill="1" applyBorder="1" applyAlignment="1" applyProtection="1">
      <alignment horizontal="right" vertical="top" wrapText="1"/>
    </xf>
    <xf numFmtId="0" fontId="39" fillId="2" borderId="0" xfId="3" applyFont="1" applyFill="1" applyBorder="1" applyAlignment="1" applyProtection="1">
      <alignment horizontal="right" vertical="top" wrapText="1"/>
    </xf>
    <xf numFmtId="166" fontId="39" fillId="2" borderId="26" xfId="3" applyNumberFormat="1" applyFont="1" applyFill="1" applyBorder="1" applyAlignment="1" applyProtection="1">
      <alignment horizontal="left" vertical="center" wrapText="1"/>
    </xf>
    <xf numFmtId="0" fontId="39" fillId="2" borderId="26" xfId="3" applyFont="1" applyFill="1" applyBorder="1" applyAlignment="1" applyProtection="1">
      <alignment horizontal="left" vertical="center" wrapText="1"/>
    </xf>
    <xf numFmtId="4" fontId="39" fillId="2" borderId="26" xfId="3" applyNumberFormat="1" applyFont="1" applyFill="1" applyBorder="1" applyAlignment="1" applyProtection="1">
      <alignment horizontal="right" vertical="center" wrapText="1"/>
    </xf>
    <xf numFmtId="4" fontId="39" fillId="2" borderId="26" xfId="3" applyNumberFormat="1" applyFont="1" applyFill="1" applyBorder="1" applyAlignment="1" applyProtection="1">
      <alignment horizontal="left" vertical="center" wrapText="1"/>
    </xf>
    <xf numFmtId="166" fontId="39" fillId="2" borderId="26" xfId="5" applyNumberFormat="1" applyFont="1" applyFill="1" applyBorder="1" applyAlignment="1" applyProtection="1">
      <alignment horizontal="left" vertical="center" wrapText="1"/>
    </xf>
    <xf numFmtId="0" fontId="39" fillId="2" borderId="26" xfId="5" applyFont="1" applyFill="1" applyBorder="1" applyAlignment="1" applyProtection="1">
      <alignment horizontal="left" vertical="center" wrapText="1"/>
    </xf>
    <xf numFmtId="4" fontId="39" fillId="2" borderId="26" xfId="5" applyNumberFormat="1" applyFont="1" applyFill="1" applyBorder="1" applyAlignment="1" applyProtection="1">
      <alignment horizontal="right" vertical="center" wrapText="1"/>
    </xf>
    <xf numFmtId="4" fontId="39" fillId="2" borderId="26" xfId="5" applyNumberFormat="1" applyFont="1" applyFill="1" applyBorder="1" applyAlignment="1" applyProtection="1">
      <alignment horizontal="left" vertical="center" wrapText="1"/>
    </xf>
    <xf numFmtId="0" fontId="9" fillId="0" borderId="0" xfId="2" applyFont="1" applyAlignment="1">
      <alignment vertical="center"/>
    </xf>
    <xf numFmtId="166" fontId="39" fillId="2" borderId="26" xfId="3" applyNumberFormat="1" applyFont="1" applyFill="1" applyBorder="1" applyAlignment="1" applyProtection="1">
      <alignment horizontal="left" vertical="center" wrapText="1"/>
    </xf>
    <xf numFmtId="0" fontId="39" fillId="2" borderId="26" xfId="3" applyFont="1" applyFill="1" applyBorder="1" applyAlignment="1" applyProtection="1">
      <alignment horizontal="left" vertical="center" wrapText="1"/>
    </xf>
    <xf numFmtId="4" fontId="39" fillId="2" borderId="26" xfId="3" applyNumberFormat="1" applyFont="1" applyFill="1" applyBorder="1" applyAlignment="1" applyProtection="1">
      <alignment horizontal="right" vertical="center" wrapText="1"/>
    </xf>
    <xf numFmtId="4" fontId="39" fillId="2" borderId="26" xfId="3" applyNumberFormat="1" applyFont="1" applyFill="1" applyBorder="1" applyAlignment="1" applyProtection="1">
      <alignment horizontal="left" vertical="center" wrapText="1"/>
    </xf>
    <xf numFmtId="0" fontId="40" fillId="2" borderId="0" xfId="0" applyFont="1" applyFill="1" applyBorder="1" applyAlignment="1" applyProtection="1">
      <alignment horizontal="left" vertical="top" wrapText="1"/>
    </xf>
    <xf numFmtId="0" fontId="39" fillId="2" borderId="0" xfId="0" applyFont="1" applyFill="1" applyBorder="1" applyAlignment="1" applyProtection="1">
      <alignment horizontal="left" vertical="top" wrapText="1"/>
    </xf>
    <xf numFmtId="0" fontId="42" fillId="2" borderId="0" xfId="0" applyFont="1" applyFill="1" applyBorder="1" applyAlignment="1" applyProtection="1">
      <alignment horizontal="left" vertical="top" wrapText="1"/>
    </xf>
    <xf numFmtId="0" fontId="43" fillId="2" borderId="0" xfId="2" applyFont="1" applyFill="1" applyBorder="1" applyAlignment="1" applyProtection="1">
      <alignment horizontal="left" vertical="center" wrapText="1"/>
    </xf>
    <xf numFmtId="0" fontId="41" fillId="2" borderId="0" xfId="0" applyFont="1" applyFill="1" applyBorder="1" applyAlignment="1" applyProtection="1">
      <alignment horizontal="left" vertical="top" wrapText="1"/>
    </xf>
    <xf numFmtId="166" fontId="39" fillId="2" borderId="26" xfId="0" applyNumberFormat="1" applyFont="1" applyFill="1" applyBorder="1" applyAlignment="1" applyProtection="1">
      <alignment horizontal="left" vertical="center" wrapText="1"/>
    </xf>
    <xf numFmtId="0" fontId="39" fillId="2" borderId="26" xfId="0" applyFont="1" applyFill="1" applyBorder="1" applyAlignment="1" applyProtection="1">
      <alignment horizontal="left" vertical="center" wrapText="1"/>
    </xf>
    <xf numFmtId="4" fontId="39" fillId="2" borderId="26" xfId="0" applyNumberFormat="1" applyFont="1" applyFill="1" applyBorder="1" applyAlignment="1" applyProtection="1">
      <alignment horizontal="right" vertical="center" wrapText="1"/>
    </xf>
    <xf numFmtId="4" fontId="39" fillId="2" borderId="26" xfId="0" applyNumberFormat="1" applyFont="1" applyFill="1" applyBorder="1" applyAlignment="1" applyProtection="1">
      <alignment horizontal="left" vertical="center" wrapText="1"/>
    </xf>
    <xf numFmtId="14" fontId="0" fillId="0" borderId="27" xfId="0" applyNumberFormat="1" applyFill="1" applyBorder="1"/>
    <xf numFmtId="165" fontId="10" fillId="4" borderId="1" xfId="1" applyNumberFormat="1" applyFont="1" applyFill="1" applyBorder="1"/>
  </cellXfs>
  <cellStyles count="6">
    <cellStyle name="Normal_Migel" xfId="1"/>
    <cellStyle name="Normálne" xfId="0" builtinId="0"/>
    <cellStyle name="Normálne 2" xfId="2"/>
    <cellStyle name="Normálne 3" xfId="3"/>
    <cellStyle name="Normálne 4" xfId="4"/>
    <cellStyle name="Normálne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9272883893911671E-2"/>
          <c:y val="0.36465552530291029"/>
          <c:w val="0.96145423221217663"/>
          <c:h val="0.571634868952417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'2% a pris'!$B$4</c:f>
              <c:strCache>
                <c:ptCount val="1"/>
                <c:pt idx="0">
                  <c:v>školský rok 2013/2014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sk-SK"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pris'!$C$4:$D$4</c:f>
              <c:numCache>
                <c:formatCode>#\ ##0.00\ [$€-1]</c:formatCode>
                <c:ptCount val="2"/>
                <c:pt idx="0">
                  <c:v>4162.5200000000004</c:v>
                </c:pt>
                <c:pt idx="1">
                  <c:v>14240</c:v>
                </c:pt>
              </c:numCache>
            </c:numRef>
          </c:val>
        </c:ser>
        <c:ser>
          <c:idx val="1"/>
          <c:order val="1"/>
          <c:tx>
            <c:strRef>
              <c:f>'2% a pris'!$B$5</c:f>
              <c:strCache>
                <c:ptCount val="1"/>
                <c:pt idx="0">
                  <c:v>školský rok 2014/2015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sk-SK"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pris'!$C$5:$D$5</c:f>
              <c:numCache>
                <c:formatCode>#\ ##0.00\ [$€-1]</c:formatCode>
                <c:ptCount val="2"/>
                <c:pt idx="0">
                  <c:v>6265.41</c:v>
                </c:pt>
                <c:pt idx="1">
                  <c:v>11420</c:v>
                </c:pt>
              </c:numCache>
            </c:numRef>
          </c:val>
        </c:ser>
        <c:ser>
          <c:idx val="2"/>
          <c:order val="2"/>
          <c:tx>
            <c:strRef>
              <c:f>'2% a pris'!$B$6</c:f>
              <c:strCache>
                <c:ptCount val="1"/>
                <c:pt idx="0">
                  <c:v>školský rok 2015/2016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sk-SK"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pris'!$C$6:$D$6</c:f>
              <c:numCache>
                <c:formatCode>#\ ##0.00\ [$€-1]</c:formatCode>
                <c:ptCount val="2"/>
                <c:pt idx="0">
                  <c:v>5618.7999999999993</c:v>
                </c:pt>
                <c:pt idx="1">
                  <c:v>12467</c:v>
                </c:pt>
              </c:numCache>
            </c:numRef>
          </c:val>
        </c:ser>
        <c:ser>
          <c:idx val="3"/>
          <c:order val="3"/>
          <c:tx>
            <c:strRef>
              <c:f>'2% a pris'!$B$7</c:f>
              <c:strCache>
                <c:ptCount val="1"/>
                <c:pt idx="0">
                  <c:v>školský rok 2016/2017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sk-SK"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pris'!$C$7:$D$7</c:f>
              <c:numCache>
                <c:formatCode>#\ ##0.00\ [$€-1]</c:formatCode>
                <c:ptCount val="2"/>
                <c:pt idx="0">
                  <c:v>8628.5800000000017</c:v>
                </c:pt>
                <c:pt idx="1">
                  <c:v>12707</c:v>
                </c:pt>
              </c:numCache>
            </c:numRef>
          </c:val>
        </c:ser>
        <c:ser>
          <c:idx val="4"/>
          <c:order val="4"/>
          <c:tx>
            <c:strRef>
              <c:f>'2% a pris'!$B$8</c:f>
              <c:strCache>
                <c:ptCount val="1"/>
                <c:pt idx="0">
                  <c:v>školský rok 2017/2018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hade val="51000"/>
                    <a:satMod val="130000"/>
                  </a:schemeClr>
                </a:gs>
                <a:gs pos="80000">
                  <a:schemeClr val="accent5">
                    <a:shade val="93000"/>
                    <a:satMod val="130000"/>
                  </a:schemeClr>
                </a:gs>
                <a:gs pos="100000">
                  <a:schemeClr val="accent5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sk-SK"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pris'!$C$8:$D$8</c:f>
              <c:numCache>
                <c:formatCode>#\ ##0.00\ [$€-1]</c:formatCode>
                <c:ptCount val="2"/>
                <c:pt idx="0">
                  <c:v>6197.58</c:v>
                </c:pt>
                <c:pt idx="1">
                  <c:v>13001</c:v>
                </c:pt>
              </c:numCache>
            </c:numRef>
          </c:val>
        </c:ser>
        <c:ser>
          <c:idx val="5"/>
          <c:order val="5"/>
          <c:tx>
            <c:strRef>
              <c:f>'2% a pris'!$B$9</c:f>
              <c:strCache>
                <c:ptCount val="1"/>
                <c:pt idx="0">
                  <c:v>školský rok 2018/2019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hade val="51000"/>
                    <a:satMod val="130000"/>
                  </a:schemeClr>
                </a:gs>
                <a:gs pos="80000">
                  <a:schemeClr val="accent6">
                    <a:shade val="93000"/>
                    <a:satMod val="130000"/>
                  </a:schemeClr>
                </a:gs>
                <a:gs pos="100000">
                  <a:schemeClr val="accent6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sk-SK"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pris'!$C$9:$D$9</c:f>
              <c:numCache>
                <c:formatCode>#\ ##0.00\ [$€-1]</c:formatCode>
                <c:ptCount val="2"/>
                <c:pt idx="0">
                  <c:v>9729.9499999999971</c:v>
                </c:pt>
                <c:pt idx="1">
                  <c:v>15197</c:v>
                </c:pt>
              </c:numCache>
            </c:numRef>
          </c:val>
        </c:ser>
        <c:ser>
          <c:idx val="6"/>
          <c:order val="6"/>
          <c:tx>
            <c:strRef>
              <c:f>'2% a pris'!$B$10</c:f>
              <c:strCache>
                <c:ptCount val="1"/>
                <c:pt idx="0">
                  <c:v>školský rok 2019/2020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60000"/>
                    <a:shade val="51000"/>
                    <a:satMod val="130000"/>
                  </a:schemeClr>
                </a:gs>
                <a:gs pos="80000">
                  <a:schemeClr val="accent1">
                    <a:lumMod val="60000"/>
                    <a:shade val="93000"/>
                    <a:satMod val="130000"/>
                  </a:schemeClr>
                </a:gs>
                <a:gs pos="100000">
                  <a:schemeClr val="accent1">
                    <a:lumMod val="60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pris'!$C$10:$D$10</c:f>
              <c:numCache>
                <c:formatCode>#\ ##0.00\ [$€-1]</c:formatCode>
                <c:ptCount val="2"/>
                <c:pt idx="0">
                  <c:v>3036.6000000000004</c:v>
                </c:pt>
                <c:pt idx="1">
                  <c:v>15715</c:v>
                </c:pt>
              </c:numCache>
            </c:numRef>
          </c:val>
        </c:ser>
        <c:ser>
          <c:idx val="7"/>
          <c:order val="7"/>
          <c:tx>
            <c:strRef>
              <c:f>'2% a pris'!$B$11</c:f>
              <c:strCache>
                <c:ptCount val="1"/>
                <c:pt idx="0">
                  <c:v>školský rok 2020/2021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lumMod val="60000"/>
                    <a:shade val="51000"/>
                    <a:satMod val="130000"/>
                  </a:schemeClr>
                </a:gs>
                <a:gs pos="80000">
                  <a:schemeClr val="accent2">
                    <a:lumMod val="60000"/>
                    <a:shade val="93000"/>
                    <a:satMod val="130000"/>
                  </a:schemeClr>
                </a:gs>
                <a:gs pos="100000">
                  <a:schemeClr val="accent2">
                    <a:lumMod val="60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pris'!$C$11:$D$11</c:f>
              <c:numCache>
                <c:formatCode>#\ ##0.00\ [$€-1]</c:formatCode>
                <c:ptCount val="2"/>
                <c:pt idx="0">
                  <c:v>10637.42</c:v>
                </c:pt>
                <c:pt idx="1">
                  <c:v>13208</c:v>
                </c:pt>
              </c:numCache>
            </c:numRef>
          </c:val>
        </c:ser>
        <c:ser>
          <c:idx val="8"/>
          <c:order val="8"/>
          <c:tx>
            <c:strRef>
              <c:f>'2% a pris'!$B$12</c:f>
              <c:strCache>
                <c:ptCount val="1"/>
                <c:pt idx="0">
                  <c:v>školský rok 2021/2022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lumMod val="60000"/>
                    <a:shade val="51000"/>
                    <a:satMod val="130000"/>
                  </a:schemeClr>
                </a:gs>
                <a:gs pos="80000">
                  <a:schemeClr val="accent3">
                    <a:lumMod val="60000"/>
                    <a:shade val="93000"/>
                    <a:satMod val="130000"/>
                  </a:schemeClr>
                </a:gs>
                <a:gs pos="100000">
                  <a:schemeClr val="accent3">
                    <a:lumMod val="60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'2% a pris'!$C$12:$D$12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307901232"/>
        <c:axId val="307907112"/>
      </c:barChart>
      <c:catAx>
        <c:axId val="30790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07907112"/>
        <c:crosses val="autoZero"/>
        <c:auto val="1"/>
        <c:lblAlgn val="ctr"/>
        <c:lblOffset val="100"/>
        <c:noMultiLvlLbl val="0"/>
      </c:catAx>
      <c:valAx>
        <c:axId val="307907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.00\ [$€-1]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07901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k-SK"/>
              <a:t>spolu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title>
    <c:autoTitleDeleted val="0"/>
    <c:plotArea>
      <c:layout>
        <c:manualLayout>
          <c:layoutTarget val="inner"/>
          <c:xMode val="edge"/>
          <c:yMode val="edge"/>
          <c:x val="0.19408812534796788"/>
          <c:y val="0.26976161972992702"/>
          <c:w val="0.76887483761499509"/>
          <c:h val="0.67974024436047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'2% a pris'!$B$4</c:f>
              <c:strCache>
                <c:ptCount val="1"/>
                <c:pt idx="0">
                  <c:v>školský rok 2013/2014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'2% a pris'!$E$4</c:f>
              <c:numCache>
                <c:formatCode>#\ ##0.00\ [$€-1]</c:formatCode>
                <c:ptCount val="1"/>
                <c:pt idx="0">
                  <c:v>18402.52</c:v>
                </c:pt>
              </c:numCache>
            </c:numRef>
          </c:val>
        </c:ser>
        <c:ser>
          <c:idx val="1"/>
          <c:order val="1"/>
          <c:tx>
            <c:strRef>
              <c:f>'2% a pris'!$B$5</c:f>
              <c:strCache>
                <c:ptCount val="1"/>
                <c:pt idx="0">
                  <c:v>školský rok 2014/2015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'2% a pris'!$E$5</c:f>
              <c:numCache>
                <c:formatCode>#\ ##0.00\ [$€-1]</c:formatCode>
                <c:ptCount val="1"/>
                <c:pt idx="0">
                  <c:v>17685.41</c:v>
                </c:pt>
              </c:numCache>
            </c:numRef>
          </c:val>
        </c:ser>
        <c:ser>
          <c:idx val="2"/>
          <c:order val="2"/>
          <c:tx>
            <c:strRef>
              <c:f>'2% a pris'!$B$6</c:f>
              <c:strCache>
                <c:ptCount val="1"/>
                <c:pt idx="0">
                  <c:v>školský rok 2015/2016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val>
            <c:numRef>
              <c:f>'2% a pris'!$E$6</c:f>
              <c:numCache>
                <c:formatCode>#\ ##0.00\ [$€-1]</c:formatCode>
                <c:ptCount val="1"/>
                <c:pt idx="0">
                  <c:v>18085.8</c:v>
                </c:pt>
              </c:numCache>
            </c:numRef>
          </c:val>
        </c:ser>
        <c:ser>
          <c:idx val="3"/>
          <c:order val="3"/>
          <c:tx>
            <c:strRef>
              <c:f>'2% a pris'!$B$7</c:f>
              <c:strCache>
                <c:ptCount val="1"/>
                <c:pt idx="0">
                  <c:v>školský rok 2016/2017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val>
            <c:numRef>
              <c:f>'2% a pris'!$E$7</c:f>
              <c:numCache>
                <c:formatCode>#\ ##0.00\ [$€-1]</c:formatCode>
                <c:ptCount val="1"/>
                <c:pt idx="0">
                  <c:v>21335.58</c:v>
                </c:pt>
              </c:numCache>
            </c:numRef>
          </c:val>
        </c:ser>
        <c:ser>
          <c:idx val="4"/>
          <c:order val="4"/>
          <c:tx>
            <c:strRef>
              <c:f>'2% a pris'!$B$8</c:f>
              <c:strCache>
                <c:ptCount val="1"/>
                <c:pt idx="0">
                  <c:v>školský rok 2017/2018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val>
            <c:numRef>
              <c:f>'2% a pris'!$E$8</c:f>
              <c:numCache>
                <c:formatCode>#\ ##0.00\ [$€-1]</c:formatCode>
                <c:ptCount val="1"/>
                <c:pt idx="0">
                  <c:v>19198.580000000002</c:v>
                </c:pt>
              </c:numCache>
            </c:numRef>
          </c:val>
        </c:ser>
        <c:ser>
          <c:idx val="5"/>
          <c:order val="5"/>
          <c:tx>
            <c:strRef>
              <c:f>'2% a pris'!$B$9</c:f>
              <c:strCache>
                <c:ptCount val="1"/>
                <c:pt idx="0">
                  <c:v>školský rok 2018/2019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val>
            <c:numRef>
              <c:f>'2% a pris'!$E$9</c:f>
              <c:numCache>
                <c:formatCode>#\ ##0.00\ [$€-1]</c:formatCode>
                <c:ptCount val="1"/>
                <c:pt idx="0">
                  <c:v>24926.949999999997</c:v>
                </c:pt>
              </c:numCache>
            </c:numRef>
          </c:val>
        </c:ser>
        <c:ser>
          <c:idx val="6"/>
          <c:order val="6"/>
          <c:tx>
            <c:strRef>
              <c:f>'2% a pris'!$B$10</c:f>
              <c:strCache>
                <c:ptCount val="1"/>
                <c:pt idx="0">
                  <c:v>školský rok 2019/2020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val>
            <c:numRef>
              <c:f>'2% a pris'!$E$10</c:f>
              <c:numCache>
                <c:formatCode>#\ ##0.00\ [$€-1]</c:formatCode>
                <c:ptCount val="1"/>
                <c:pt idx="0">
                  <c:v>18751.599999999999</c:v>
                </c:pt>
              </c:numCache>
            </c:numRef>
          </c:val>
        </c:ser>
        <c:ser>
          <c:idx val="7"/>
          <c:order val="7"/>
          <c:tx>
            <c:strRef>
              <c:f>'2% a pris'!$B$11</c:f>
              <c:strCache>
                <c:ptCount val="1"/>
                <c:pt idx="0">
                  <c:v>školský rok 2020/2021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val>
            <c:numRef>
              <c:f>'2% a pris'!$E$11</c:f>
              <c:numCache>
                <c:formatCode>#\ ##0.00\ [$€-1]</c:formatCode>
                <c:ptCount val="1"/>
                <c:pt idx="0">
                  <c:v>23845.42</c:v>
                </c:pt>
              </c:numCache>
            </c:numRef>
          </c:val>
        </c:ser>
        <c:ser>
          <c:idx val="8"/>
          <c:order val="8"/>
          <c:tx>
            <c:strRef>
              <c:f>'2% a pris'!$B$12</c:f>
              <c:strCache>
                <c:ptCount val="1"/>
                <c:pt idx="0">
                  <c:v>školský rok 2021/2022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val>
            <c:numRef>
              <c:f>'2% a pris'!$E$12</c:f>
              <c:numCache>
                <c:formatCode>General</c:formatCode>
                <c:ptCount val="1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07904760"/>
        <c:axId val="307901624"/>
      </c:barChart>
      <c:catAx>
        <c:axId val="307904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07901624"/>
        <c:crosses val="autoZero"/>
        <c:auto val="1"/>
        <c:lblAlgn val="ctr"/>
        <c:lblOffset val="100"/>
        <c:noMultiLvlLbl val="0"/>
      </c:catAx>
      <c:valAx>
        <c:axId val="3079016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.00\ [$€-1]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079047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148936</xdr:colOff>
      <xdr:row>1</xdr:row>
      <xdr:rowOff>206086</xdr:rowOff>
    </xdr:from>
    <xdr:to>
      <xdr:col>9</xdr:col>
      <xdr:colOff>15586</xdr:colOff>
      <xdr:row>9</xdr:row>
      <xdr:rowOff>71004</xdr:rowOff>
    </xdr:to>
    <xdr:pic>
      <xdr:nvPicPr>
        <xdr:cNvPr id="1304" name="Picture 2" descr="https://encrypted-tbn2.gstatic.com/images?q=tbn:ANd9GcQlNQznONpooPf0qVyiE728sXtBX7WTPW0CWi9mxFzmJ19-t8GQkw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93777" y="353291"/>
          <a:ext cx="923059" cy="14148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484043</xdr:colOff>
      <xdr:row>4</xdr:row>
      <xdr:rowOff>43296</xdr:rowOff>
    </xdr:from>
    <xdr:to>
      <xdr:col>5</xdr:col>
      <xdr:colOff>715241</xdr:colOff>
      <xdr:row>7</xdr:row>
      <xdr:rowOff>103909</xdr:rowOff>
    </xdr:to>
    <xdr:pic>
      <xdr:nvPicPr>
        <xdr:cNvPr id="1305" name="Picture 3" descr="https://encrypted-tbn1.gstatic.com/images?q=tbn:ANd9GcQQ2X2a7Dnk9vOQJA9jW5RmlJULIFBdGYObLnTRtCTvEsIDLum91A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94588" y="831273"/>
          <a:ext cx="1408835" cy="64077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161924</xdr:colOff>
      <xdr:row>0</xdr:row>
      <xdr:rowOff>14286</xdr:rowOff>
    </xdr:from>
    <xdr:to>
      <xdr:col>15</xdr:col>
      <xdr:colOff>552450</xdr:colOff>
      <xdr:row>28</xdr:row>
      <xdr:rowOff>104775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466725</xdr:colOff>
      <xdr:row>0</xdr:row>
      <xdr:rowOff>61911</xdr:rowOff>
    </xdr:from>
    <xdr:to>
      <xdr:col>21</xdr:col>
      <xdr:colOff>581025</xdr:colOff>
      <xdr:row>28</xdr:row>
      <xdr:rowOff>104774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árok1">
    <pageSetUpPr fitToPage="1"/>
  </sheetPr>
  <dimension ref="B1:I104"/>
  <sheetViews>
    <sheetView tabSelected="1" zoomScale="110" zoomScaleNormal="110" workbookViewId="0">
      <selection activeCell="G9" sqref="G9"/>
    </sheetView>
  </sheetViews>
  <sheetFormatPr defaultRowHeight="12.75" outlineLevelRow="1"/>
  <cols>
    <col min="1" max="1" width="3" customWidth="1"/>
    <col min="2" max="2" width="3.7109375" customWidth="1"/>
    <col min="3" max="3" width="52" customWidth="1"/>
    <col min="4" max="4" width="15.85546875" customWidth="1"/>
    <col min="5" max="5" width="17.7109375" customWidth="1"/>
    <col min="6" max="6" width="13.5703125" customWidth="1"/>
    <col min="7" max="7" width="19.140625" customWidth="1"/>
    <col min="8" max="8" width="13.85546875" customWidth="1"/>
    <col min="9" max="9" width="15.85546875" customWidth="1"/>
    <col min="10" max="10" width="17.140625" customWidth="1"/>
  </cols>
  <sheetData>
    <row r="1" spans="3:8" ht="11.25" customHeight="1"/>
    <row r="2" spans="3:8" ht="16.5" thickBot="1">
      <c r="C2" s="12" t="s">
        <v>6</v>
      </c>
      <c r="G2" s="84" t="s">
        <v>146</v>
      </c>
      <c r="H2" s="122">
        <f>E102</f>
        <v>-16023.14</v>
      </c>
    </row>
    <row r="3" spans="3:8" ht="18" thickBot="1">
      <c r="C3" s="12" t="s">
        <v>166</v>
      </c>
      <c r="E3">
        <f>COUNTA(banka!A:A)+14</f>
        <v>340</v>
      </c>
      <c r="F3" s="124">
        <f>INDEX(banka!P:P,E3)</f>
        <v>24731.87</v>
      </c>
      <c r="G3" s="3" t="s">
        <v>35</v>
      </c>
      <c r="H3" s="47">
        <f>D6+E15+H2-G13</f>
        <v>24731.869999999995</v>
      </c>
    </row>
    <row r="4" spans="3:8" ht="16.5" customHeight="1">
      <c r="D4" s="65"/>
      <c r="F4" s="125">
        <f>H3-F3</f>
        <v>0</v>
      </c>
      <c r="G4" s="84" t="s">
        <v>147</v>
      </c>
      <c r="H4" s="122">
        <f>G100</f>
        <v>-729.43000000000006</v>
      </c>
    </row>
    <row r="5" spans="3:8" ht="15">
      <c r="C5" s="14" t="s">
        <v>39</v>
      </c>
      <c r="D5" s="15">
        <v>44074</v>
      </c>
      <c r="G5" s="3" t="s">
        <v>63</v>
      </c>
      <c r="H5" s="85">
        <f>D7+H4+G13</f>
        <v>2912.68</v>
      </c>
    </row>
    <row r="6" spans="3:8" ht="15.75" outlineLevel="1">
      <c r="C6" s="39" t="s">
        <v>29</v>
      </c>
      <c r="D6" s="7">
        <v>18589.589999999997</v>
      </c>
      <c r="G6" s="3" t="s">
        <v>9</v>
      </c>
      <c r="H6" s="130">
        <f>H3+H5</f>
        <v>27644.549999999996</v>
      </c>
    </row>
    <row r="7" spans="3:8" ht="15" outlineLevel="1">
      <c r="C7" s="39" t="s">
        <v>30</v>
      </c>
      <c r="D7" s="7">
        <v>462.1099999999999</v>
      </c>
      <c r="G7" s="66" t="s">
        <v>42</v>
      </c>
      <c r="H7" s="15">
        <v>44440</v>
      </c>
    </row>
    <row r="8" spans="3:8" outlineLevel="1">
      <c r="C8" s="39" t="s">
        <v>31</v>
      </c>
      <c r="D8" s="7">
        <v>0</v>
      </c>
    </row>
    <row r="9" spans="3:8">
      <c r="C9" s="9" t="s">
        <v>9</v>
      </c>
      <c r="D9" s="10">
        <f>SUM(D6:D8)</f>
        <v>19051.699999999997</v>
      </c>
    </row>
    <row r="10" spans="3:8">
      <c r="C10" s="5"/>
      <c r="D10" s="6"/>
    </row>
    <row r="11" spans="3:8" ht="15">
      <c r="C11" s="13" t="s">
        <v>8</v>
      </c>
      <c r="D11" s="115" t="s">
        <v>126</v>
      </c>
      <c r="E11" s="116" t="s">
        <v>127</v>
      </c>
      <c r="G11" t="s">
        <v>139</v>
      </c>
    </row>
    <row r="12" spans="3:8" ht="15.75" hidden="1" outlineLevel="1">
      <c r="C12" s="40" t="s">
        <v>124</v>
      </c>
      <c r="D12" s="7">
        <v>15500</v>
      </c>
      <c r="E12" s="109">
        <f>SUMIF(banka!A:A,realizacia!F12,banka!G:G)+G13</f>
        <v>13208</v>
      </c>
      <c r="F12" s="89" t="s">
        <v>128</v>
      </c>
      <c r="G12" s="55">
        <f>SUMIF(pokladna!A:A,realizacia!H12,pokladna!E:E)</f>
        <v>0</v>
      </c>
      <c r="H12" t="s">
        <v>128</v>
      </c>
    </row>
    <row r="13" spans="3:8" ht="15.75" hidden="1" outlineLevel="1">
      <c r="C13" s="1" t="s">
        <v>10</v>
      </c>
      <c r="D13" s="7">
        <f>5000+4000</f>
        <v>9000</v>
      </c>
      <c r="E13" s="109">
        <f>SUMIF(banka!A:A,realizacia!F13,banka!G:G)</f>
        <v>1500</v>
      </c>
      <c r="F13" t="s">
        <v>1529</v>
      </c>
      <c r="G13" s="10">
        <f>SUMIF(pokladna!A:A,realizacia!H13,pokladna!E:E)</f>
        <v>3180</v>
      </c>
      <c r="H13" t="s">
        <v>149</v>
      </c>
    </row>
    <row r="14" spans="3:8" ht="15.75" hidden="1" outlineLevel="1">
      <c r="C14" s="1" t="s">
        <v>125</v>
      </c>
      <c r="D14" s="7">
        <v>8000</v>
      </c>
      <c r="E14" s="109">
        <f>SUMIF(banka!A:A,realizacia!F14,banka!G:G)</f>
        <v>10637.42</v>
      </c>
      <c r="F14" s="117" t="s">
        <v>129</v>
      </c>
    </row>
    <row r="15" spans="3:8" collapsed="1">
      <c r="C15" s="11" t="s">
        <v>36</v>
      </c>
      <c r="D15" s="10">
        <f>SUM(D12:D14)</f>
        <v>32500</v>
      </c>
      <c r="E15" s="10">
        <f>SUM(E12:E14)</f>
        <v>25345.42</v>
      </c>
    </row>
    <row r="16" spans="3:8" ht="9.75" customHeight="1" thickBot="1"/>
    <row r="17" spans="2:9" ht="43.5" customHeight="1" thickBot="1">
      <c r="C17" s="43" t="s">
        <v>7</v>
      </c>
      <c r="D17" s="44" t="s">
        <v>2</v>
      </c>
      <c r="E17" s="48" t="s">
        <v>32</v>
      </c>
      <c r="F17" s="93" t="s">
        <v>120</v>
      </c>
      <c r="G17" s="48" t="s">
        <v>33</v>
      </c>
      <c r="H17" s="93" t="s">
        <v>121</v>
      </c>
      <c r="I17" s="57" t="s">
        <v>60</v>
      </c>
    </row>
    <row r="18" spans="2:9" ht="15.75" hidden="1" customHeight="1" outlineLevel="1">
      <c r="B18" t="s">
        <v>17</v>
      </c>
      <c r="C18" s="26" t="s">
        <v>22</v>
      </c>
      <c r="D18" s="24">
        <v>700</v>
      </c>
      <c r="E18" s="111">
        <f>SUMIF(banka!A:A,realizacia!F18,banka!G:G)</f>
        <v>-600</v>
      </c>
      <c r="F18" s="96" t="s">
        <v>141</v>
      </c>
      <c r="G18" s="111">
        <f>SUMIF(pokladna!A:A,realizacia!H18,pokladna!E:E)</f>
        <v>0</v>
      </c>
      <c r="H18" s="54"/>
      <c r="I18" s="134">
        <v>-872</v>
      </c>
    </row>
    <row r="19" spans="2:9" ht="15.75" hidden="1" customHeight="1" outlineLevel="1">
      <c r="B19" t="s">
        <v>17</v>
      </c>
      <c r="C19" s="2" t="s">
        <v>23</v>
      </c>
      <c r="D19" s="23">
        <v>450</v>
      </c>
      <c r="E19" s="37">
        <f>SUMIF(banka!A:A,realizacia!F19,banka!G:G)</f>
        <v>0</v>
      </c>
      <c r="F19" s="97" t="s">
        <v>136</v>
      </c>
      <c r="G19" s="55">
        <f>SUMIF(pokladna!A:A,realizacia!H19,pokladna!E:E)</f>
        <v>0</v>
      </c>
      <c r="H19" s="81"/>
      <c r="I19" s="94">
        <v>-990</v>
      </c>
    </row>
    <row r="20" spans="2:9" ht="15.75" hidden="1" customHeight="1" outlineLevel="1">
      <c r="B20" t="s">
        <v>17</v>
      </c>
      <c r="C20" s="2" t="s">
        <v>23</v>
      </c>
      <c r="D20" s="23">
        <v>300</v>
      </c>
      <c r="E20" s="37">
        <f>SUMIF(banka!A:A,realizacia!F20,banka!G:G)</f>
        <v>0</v>
      </c>
      <c r="F20" s="97"/>
      <c r="G20" s="55">
        <f>SUMIF(pokladna!A:A,realizacia!H20,pokladna!E:E)</f>
        <v>0</v>
      </c>
      <c r="H20" s="97" t="s">
        <v>136</v>
      </c>
      <c r="I20" s="94">
        <v>0</v>
      </c>
    </row>
    <row r="21" spans="2:9" ht="15.75" hidden="1" customHeight="1" outlineLevel="1">
      <c r="B21" t="s">
        <v>17</v>
      </c>
      <c r="C21" s="2" t="s">
        <v>54</v>
      </c>
      <c r="D21" s="23">
        <v>100</v>
      </c>
      <c r="E21" s="37">
        <f>SUMIF(banka!A:A,realizacia!F21,banka!G:G)</f>
        <v>0</v>
      </c>
      <c r="F21" s="97" t="s">
        <v>131</v>
      </c>
      <c r="G21" s="55">
        <f>SUMIF(pokladna!A:A,realizacia!H21,pokladna!E:E)</f>
        <v>0</v>
      </c>
      <c r="H21" s="55"/>
      <c r="I21" s="94">
        <v>0</v>
      </c>
    </row>
    <row r="22" spans="2:9" ht="15.75" hidden="1" customHeight="1" outlineLevel="1">
      <c r="B22" t="s">
        <v>17</v>
      </c>
      <c r="C22" s="2" t="s">
        <v>179</v>
      </c>
      <c r="D22" s="23">
        <v>120</v>
      </c>
      <c r="E22" s="37">
        <f>SUMIF(banka!A:A,realizacia!F22,banka!G:G)</f>
        <v>0</v>
      </c>
      <c r="F22" s="97" t="s">
        <v>180</v>
      </c>
      <c r="G22" s="55">
        <f>SUMIF(pokladna!A:A,realizacia!H22,pokladna!E:E)</f>
        <v>0</v>
      </c>
      <c r="H22" s="55"/>
      <c r="I22" s="94">
        <v>-112</v>
      </c>
    </row>
    <row r="23" spans="2:9" ht="15.75" hidden="1" customHeight="1" outlineLevel="1">
      <c r="B23" t="s">
        <v>17</v>
      </c>
      <c r="C23" s="2" t="s">
        <v>178</v>
      </c>
      <c r="D23" s="23">
        <v>150</v>
      </c>
      <c r="E23" s="37">
        <f>SUMIF(banka!A:A,realizacia!F23,banka!G:G)</f>
        <v>0</v>
      </c>
      <c r="F23" s="97" t="s">
        <v>177</v>
      </c>
      <c r="G23" s="55">
        <f>SUMIF(pokladna!A:A,realizacia!H23,pokladna!E:E)</f>
        <v>0</v>
      </c>
      <c r="H23" s="55"/>
      <c r="I23" s="94">
        <v>-124</v>
      </c>
    </row>
    <row r="24" spans="2:9" ht="15.75" hidden="1" customHeight="1" outlineLevel="1">
      <c r="B24" t="s">
        <v>17</v>
      </c>
      <c r="C24" s="2" t="s">
        <v>203</v>
      </c>
      <c r="D24" s="23">
        <v>100</v>
      </c>
      <c r="E24" s="37">
        <f>SUMIF(banka!A:A,realizacia!F24,banka!G:G)</f>
        <v>0</v>
      </c>
      <c r="F24" s="97"/>
      <c r="G24" s="55">
        <f>SUMIF(pokladna!A:A,realizacia!H24,pokladna!E:E)</f>
        <v>0</v>
      </c>
      <c r="H24" s="55"/>
      <c r="I24" s="94"/>
    </row>
    <row r="25" spans="2:9" ht="15.75" hidden="1" customHeight="1" outlineLevel="1">
      <c r="B25" t="s">
        <v>17</v>
      </c>
      <c r="C25" s="155" t="s">
        <v>200</v>
      </c>
      <c r="D25" s="23">
        <v>300</v>
      </c>
      <c r="E25" s="37">
        <f>SUMIF(banka!A:A,realizacia!F25,banka!G:G)</f>
        <v>0</v>
      </c>
      <c r="F25" s="97"/>
      <c r="G25" s="55">
        <f>SUMIF(pokladna!A:A,realizacia!H25,pokladna!E:E)</f>
        <v>0</v>
      </c>
      <c r="H25" s="55"/>
      <c r="I25" s="94"/>
    </row>
    <row r="26" spans="2:9" ht="15.75" hidden="1" customHeight="1" outlineLevel="1">
      <c r="B26" t="s">
        <v>17</v>
      </c>
      <c r="C26" s="42" t="s">
        <v>0</v>
      </c>
      <c r="D26" s="23">
        <v>50</v>
      </c>
      <c r="E26" s="37">
        <f>SUMIF(banka!A:A,realizacia!F26,banka!G:G)</f>
        <v>0</v>
      </c>
      <c r="F26" s="97"/>
      <c r="G26" s="55">
        <f>SUMIF(pokladna!A:A,realizacia!H26,pokladna!E:E)</f>
        <v>0</v>
      </c>
      <c r="H26" s="33" t="s">
        <v>152</v>
      </c>
      <c r="I26" s="94">
        <v>0</v>
      </c>
    </row>
    <row r="27" spans="2:9" ht="15.75" hidden="1" customHeight="1" outlineLevel="1">
      <c r="B27" t="s">
        <v>17</v>
      </c>
      <c r="C27" s="42" t="s">
        <v>1</v>
      </c>
      <c r="D27" s="23">
        <v>100</v>
      </c>
      <c r="E27" s="55">
        <f>SUMIF(banka!A:A,realizacia!F27,banka!G:G)</f>
        <v>0</v>
      </c>
      <c r="F27" s="97"/>
      <c r="G27" s="55">
        <f>SUMIF(pokladna!A:A,realizacia!H27,pokladna!E:E)</f>
        <v>0</v>
      </c>
      <c r="H27" s="33" t="s">
        <v>154</v>
      </c>
      <c r="I27" s="94">
        <v>0</v>
      </c>
    </row>
    <row r="28" spans="2:9" ht="15.75" hidden="1" customHeight="1" outlineLevel="1">
      <c r="B28" t="s">
        <v>17</v>
      </c>
      <c r="C28" s="42" t="s">
        <v>44</v>
      </c>
      <c r="D28" s="23">
        <v>100</v>
      </c>
      <c r="E28" s="55">
        <f>SUMIF(banka!A:A,realizacia!F28,banka!G:G)</f>
        <v>0</v>
      </c>
      <c r="F28" s="98"/>
      <c r="G28" s="55">
        <f>SUMIF(pokladna!A:A,realizacia!H28,pokladna!E:E)</f>
        <v>0</v>
      </c>
      <c r="H28" s="79"/>
      <c r="I28" s="94">
        <v>0</v>
      </c>
    </row>
    <row r="29" spans="2:9" ht="15.75" hidden="1" customHeight="1" outlineLevel="1">
      <c r="B29" t="s">
        <v>17</v>
      </c>
      <c r="C29" s="42" t="s">
        <v>45</v>
      </c>
      <c r="D29" s="23">
        <v>400</v>
      </c>
      <c r="E29" s="55">
        <f>SUMIF(banka!A:A,realizacia!F29,banka!G:G)</f>
        <v>0</v>
      </c>
      <c r="F29" s="97"/>
      <c r="G29" s="55">
        <f>SUMIF(pokladna!A:A,realizacia!H29,pokladna!E:E)</f>
        <v>0</v>
      </c>
      <c r="H29" s="33" t="s">
        <v>163</v>
      </c>
      <c r="I29" s="94">
        <v>-19.05</v>
      </c>
    </row>
    <row r="30" spans="2:9" ht="15.75" hidden="1" customHeight="1" outlineLevel="1">
      <c r="B30" t="s">
        <v>17</v>
      </c>
      <c r="C30" s="42" t="s">
        <v>167</v>
      </c>
      <c r="D30" s="23">
        <v>150</v>
      </c>
      <c r="E30" s="55">
        <f>SUMIF(banka!A:A,realizacia!F30,banka!G:G)</f>
        <v>0</v>
      </c>
      <c r="F30" s="97" t="s">
        <v>185</v>
      </c>
      <c r="G30" s="55">
        <f>SUMIF(pokladna!A:A,realizacia!H30,pokladna!E:E)</f>
        <v>0</v>
      </c>
      <c r="H30" s="33" t="s">
        <v>161</v>
      </c>
      <c r="I30" s="94">
        <v>-308.83</v>
      </c>
    </row>
    <row r="31" spans="2:9" ht="15.75" hidden="1" customHeight="1" outlineLevel="1">
      <c r="B31" t="s">
        <v>17</v>
      </c>
      <c r="C31" s="42" t="s">
        <v>65</v>
      </c>
      <c r="D31" s="23">
        <v>500</v>
      </c>
      <c r="E31" s="55">
        <f>SUMIF(banka!A:A,realizacia!F31,banka!G:G)</f>
        <v>0</v>
      </c>
      <c r="F31" s="98"/>
      <c r="G31" s="55">
        <f>SUMIF(pokladna!A:A,realizacia!H31,pokladna!E:E)</f>
        <v>0</v>
      </c>
      <c r="H31" s="33" t="s">
        <v>162</v>
      </c>
      <c r="I31" s="94">
        <v>0</v>
      </c>
    </row>
    <row r="32" spans="2:9" ht="15.75" hidden="1" customHeight="1" outlineLevel="1">
      <c r="B32" t="s">
        <v>17</v>
      </c>
      <c r="C32" s="42" t="s">
        <v>64</v>
      </c>
      <c r="D32" s="23">
        <v>50</v>
      </c>
      <c r="E32" s="55">
        <f>SUMIF(banka!A:A,realizacia!F32,banka!G:G)</f>
        <v>0</v>
      </c>
      <c r="F32" s="98"/>
      <c r="G32" s="55">
        <f>SUMIF(pokladna!A:A,realizacia!H32,pokladna!E:E)</f>
        <v>0</v>
      </c>
      <c r="H32" s="33" t="s">
        <v>188</v>
      </c>
      <c r="I32" s="94">
        <v>-48.26</v>
      </c>
    </row>
    <row r="33" spans="2:9" ht="15.75" hidden="1" customHeight="1" outlineLevel="1">
      <c r="B33" t="s">
        <v>17</v>
      </c>
      <c r="C33" s="42" t="s">
        <v>168</v>
      </c>
      <c r="D33" s="23">
        <v>50</v>
      </c>
      <c r="E33" s="55">
        <f>SUMIF(banka!A:A,realizacia!F33,banka!G:G)</f>
        <v>0</v>
      </c>
      <c r="F33" s="98"/>
      <c r="G33" s="55">
        <f>SUMIF(pokladna!A:A,realizacia!H33,pokladna!E:E)</f>
        <v>-4.2</v>
      </c>
      <c r="H33" s="33" t="s">
        <v>160</v>
      </c>
      <c r="I33" s="94">
        <v>0</v>
      </c>
    </row>
    <row r="34" spans="2:9" ht="15.75" hidden="1" customHeight="1" outlineLevel="1">
      <c r="B34" t="s">
        <v>17</v>
      </c>
      <c r="C34" s="78" t="s">
        <v>48</v>
      </c>
      <c r="D34" s="64">
        <v>200</v>
      </c>
      <c r="E34" s="79">
        <f>SUMIF(banka!A:A,realizacia!F34,banka!G:G)</f>
        <v>-166</v>
      </c>
      <c r="F34" s="98" t="s">
        <v>1304</v>
      </c>
      <c r="G34" s="55">
        <f>SUMIF(pokladna!A:A,realizacia!H34,pokladna!E:E)</f>
        <v>0</v>
      </c>
      <c r="H34" s="80"/>
      <c r="I34" s="94">
        <v>0</v>
      </c>
    </row>
    <row r="35" spans="2:9" ht="15.75" hidden="1" customHeight="1" outlineLevel="1">
      <c r="B35" t="s">
        <v>17</v>
      </c>
      <c r="C35" s="78" t="s">
        <v>169</v>
      </c>
      <c r="D35" s="162">
        <v>0</v>
      </c>
      <c r="E35" s="79">
        <f>SUMIF(banka!A:A,realizacia!F35,banka!G:G)</f>
        <v>0</v>
      </c>
      <c r="F35" s="98" t="s">
        <v>157</v>
      </c>
      <c r="G35" s="55"/>
      <c r="H35" s="80"/>
      <c r="I35" s="94">
        <v>-841.23</v>
      </c>
    </row>
    <row r="36" spans="2:9" ht="15.75" hidden="1" customHeight="1" outlineLevel="1">
      <c r="B36" t="s">
        <v>17</v>
      </c>
      <c r="C36" s="78" t="s">
        <v>56</v>
      </c>
      <c r="D36" s="64">
        <v>70</v>
      </c>
      <c r="E36" s="79">
        <f>SUMIF(banka!A:A,realizacia!F36,banka!G:G)</f>
        <v>0</v>
      </c>
      <c r="F36" s="98"/>
      <c r="G36" s="55">
        <f>SUMIF(pokladna!A:A,realizacia!H36,pokladna!E:E)</f>
        <v>-33</v>
      </c>
      <c r="H36" s="33" t="s">
        <v>192</v>
      </c>
      <c r="I36" s="94">
        <v>-65.23</v>
      </c>
    </row>
    <row r="37" spans="2:9" ht="15.75" hidden="1" customHeight="1" outlineLevel="1">
      <c r="B37" t="s">
        <v>17</v>
      </c>
      <c r="C37" s="78" t="s">
        <v>57</v>
      </c>
      <c r="D37" s="64">
        <v>70</v>
      </c>
      <c r="E37" s="79">
        <f>SUMIF(banka!A:A,realizacia!F37,banka!G:G)</f>
        <v>0</v>
      </c>
      <c r="F37" s="98"/>
      <c r="G37" s="55">
        <f>SUMIF(pokladna!A:A,realizacia!H37,pokladna!E:E)</f>
        <v>0</v>
      </c>
      <c r="H37" s="33" t="s">
        <v>193</v>
      </c>
      <c r="I37" s="94">
        <v>-22.68</v>
      </c>
    </row>
    <row r="38" spans="2:9" ht="15.75" hidden="1" customHeight="1" outlineLevel="1">
      <c r="B38" t="s">
        <v>17</v>
      </c>
      <c r="C38" s="78" t="s">
        <v>58</v>
      </c>
      <c r="D38" s="64">
        <v>70</v>
      </c>
      <c r="E38" s="79">
        <f>SUMIF(banka!A:A,realizacia!F38,banka!G:G)</f>
        <v>0</v>
      </c>
      <c r="F38" s="98"/>
      <c r="G38" s="79">
        <f>SUMIF(pokladna!A:A,realizacia!H38,pokladna!E:E)</f>
        <v>-66.569999999999993</v>
      </c>
      <c r="H38" s="33" t="s">
        <v>151</v>
      </c>
      <c r="I38" s="94">
        <v>-50.08</v>
      </c>
    </row>
    <row r="39" spans="2:9" ht="15.75" hidden="1" customHeight="1" outlineLevel="1" thickBot="1">
      <c r="B39" t="s">
        <v>17</v>
      </c>
      <c r="C39" s="131" t="s">
        <v>59</v>
      </c>
      <c r="D39" s="25">
        <v>70</v>
      </c>
      <c r="E39" s="56">
        <f>SUMIF(banka!A:A,realizacia!F39,banka!G:G)</f>
        <v>0</v>
      </c>
      <c r="F39" s="99"/>
      <c r="G39" s="56">
        <f>SUMIF(pokladna!A:A,realizacia!H39,pokladna!E:E)</f>
        <v>0</v>
      </c>
      <c r="H39" s="99" t="s">
        <v>153</v>
      </c>
      <c r="I39" s="95">
        <v>-64.849999999999994</v>
      </c>
    </row>
    <row r="40" spans="2:9" ht="15.75" customHeight="1" collapsed="1">
      <c r="C40" s="21" t="s">
        <v>13</v>
      </c>
      <c r="D40" s="6">
        <f>SUM(D18:D39)</f>
        <v>4100</v>
      </c>
      <c r="E40" s="35">
        <f>SUM(E18:E39)</f>
        <v>-766</v>
      </c>
      <c r="F40" s="100"/>
      <c r="G40" s="76">
        <f>SUM(G18:G39)</f>
        <v>-103.77</v>
      </c>
      <c r="H40" s="76"/>
      <c r="I40" s="50">
        <f>SUM(I18:I39)</f>
        <v>-3518.21</v>
      </c>
    </row>
    <row r="41" spans="2:9" ht="15.75" hidden="1" customHeight="1" outlineLevel="1" thickBot="1">
      <c r="C41" s="19"/>
      <c r="D41" s="18"/>
      <c r="E41" s="36"/>
      <c r="F41" s="101"/>
      <c r="G41" s="36"/>
      <c r="H41" s="36"/>
      <c r="I41" s="132"/>
    </row>
    <row r="42" spans="2:9" ht="15.75" hidden="1" customHeight="1" outlineLevel="1">
      <c r="B42" t="s">
        <v>17</v>
      </c>
      <c r="C42" s="26" t="s">
        <v>46</v>
      </c>
      <c r="D42" s="24">
        <v>400</v>
      </c>
      <c r="E42" s="111">
        <f>SUMIF(banka!A:A,realizacia!F42,banka!G:G)</f>
        <v>0</v>
      </c>
      <c r="F42" s="102"/>
      <c r="G42" s="111">
        <f>SUMIF(pokladna!A:A,realizacia!H42,pokladna!E:E)</f>
        <v>-20.7</v>
      </c>
      <c r="H42" s="52" t="s">
        <v>1536</v>
      </c>
      <c r="I42" s="134">
        <v>0</v>
      </c>
    </row>
    <row r="43" spans="2:9" ht="15.75" hidden="1" customHeight="1" outlineLevel="1">
      <c r="B43" t="s">
        <v>17</v>
      </c>
      <c r="C43" s="2" t="s">
        <v>47</v>
      </c>
      <c r="D43" s="23">
        <v>250</v>
      </c>
      <c r="E43" s="37">
        <f>SUMIF(banka!A:A,realizacia!F43,banka!G:G)</f>
        <v>0</v>
      </c>
      <c r="F43" s="97" t="s">
        <v>155</v>
      </c>
      <c r="G43" s="55">
        <f>SUMIF(pokladna!A:A,realizacia!H43,pokladna!E:E)</f>
        <v>0</v>
      </c>
      <c r="H43" s="55"/>
      <c r="I43" s="94">
        <v>0</v>
      </c>
    </row>
    <row r="44" spans="2:9" ht="15.75" hidden="1" customHeight="1" outlineLevel="1">
      <c r="B44" t="s">
        <v>17</v>
      </c>
      <c r="C44" s="2" t="s">
        <v>47</v>
      </c>
      <c r="D44" s="23">
        <v>250</v>
      </c>
      <c r="E44" s="37">
        <f>SUMIF(banka!A:A,realizacia!F44,banka!G:G)</f>
        <v>0</v>
      </c>
      <c r="F44" s="97"/>
      <c r="G44" s="55">
        <f>SUMIF(pokladna!A:A,realizacia!H44,pokladna!E:E)</f>
        <v>0</v>
      </c>
      <c r="H44" s="55"/>
      <c r="I44" s="94">
        <v>0</v>
      </c>
    </row>
    <row r="45" spans="2:9" ht="15.75" hidden="1" customHeight="1" outlineLevel="1">
      <c r="B45" t="s">
        <v>17</v>
      </c>
      <c r="C45" s="70" t="s">
        <v>49</v>
      </c>
      <c r="D45" s="23">
        <v>200</v>
      </c>
      <c r="E45" s="37">
        <f>SUMIF(banka!A:A,realizacia!F45,banka!G:G)</f>
        <v>0</v>
      </c>
      <c r="F45" s="97" t="s">
        <v>135</v>
      </c>
      <c r="G45" s="55">
        <f>SUMIF(pokladna!A:A,realizacia!H45,pokladna!E:E)</f>
        <v>0</v>
      </c>
      <c r="H45" s="55"/>
      <c r="I45" s="94">
        <v>-220</v>
      </c>
    </row>
    <row r="46" spans="2:9" ht="15.75" hidden="1" customHeight="1" outlineLevel="1">
      <c r="B46" t="s">
        <v>17</v>
      </c>
      <c r="C46" s="70" t="s">
        <v>170</v>
      </c>
      <c r="D46" s="23">
        <v>200</v>
      </c>
      <c r="E46" s="37">
        <f>SUMIF(banka!A:A,realizacia!F46,banka!G:G)</f>
        <v>0</v>
      </c>
      <c r="F46" s="98"/>
      <c r="G46" s="55">
        <f>SUMIF(pokladna!A:A,realizacia!H46,pokladna!E:E)</f>
        <v>0</v>
      </c>
      <c r="H46" s="55"/>
      <c r="I46" s="94">
        <v>0</v>
      </c>
    </row>
    <row r="47" spans="2:9" ht="15.75" hidden="1" customHeight="1" outlineLevel="1">
      <c r="B47" t="s">
        <v>17</v>
      </c>
      <c r="C47" s="70" t="s">
        <v>84</v>
      </c>
      <c r="D47" s="64">
        <v>400</v>
      </c>
      <c r="E47" s="37">
        <f>SUMIF(banka!A:A,realizacia!F47,banka!G:G)</f>
        <v>0</v>
      </c>
      <c r="F47" s="98" t="s">
        <v>184</v>
      </c>
      <c r="G47" s="55">
        <f>SUMIF(pokladna!A:A,realizacia!H47,pokladna!E:E)</f>
        <v>0</v>
      </c>
      <c r="H47" s="55"/>
      <c r="I47" s="94">
        <v>-417</v>
      </c>
    </row>
    <row r="48" spans="2:9" ht="15.75" hidden="1" customHeight="1" outlineLevel="1">
      <c r="B48" t="s">
        <v>17</v>
      </c>
      <c r="C48" s="70" t="s">
        <v>171</v>
      </c>
      <c r="D48" s="64">
        <v>300</v>
      </c>
      <c r="E48" s="37">
        <f>SUMIF(banka!A:A,realizacia!F48,banka!G:G)</f>
        <v>0</v>
      </c>
      <c r="F48" s="98" t="s">
        <v>183</v>
      </c>
      <c r="G48" s="55">
        <f>SUMIF(pokladna!A:A,realizacia!H48,pokladna!E:E)</f>
        <v>0</v>
      </c>
      <c r="H48" s="55"/>
      <c r="I48" s="94">
        <v>-405</v>
      </c>
    </row>
    <row r="49" spans="2:9" ht="15.75" hidden="1" customHeight="1" outlineLevel="1">
      <c r="B49" t="s">
        <v>17</v>
      </c>
      <c r="C49" s="70" t="s">
        <v>85</v>
      </c>
      <c r="D49" s="64">
        <v>300</v>
      </c>
      <c r="E49" s="37">
        <f>SUMIF(banka!A:A,realizacia!F49,banka!G:G)</f>
        <v>0</v>
      </c>
      <c r="F49" s="98" t="s">
        <v>144</v>
      </c>
      <c r="G49" s="55">
        <f>SUMIF(pokladna!A:A,realizacia!H49,pokladna!E:E)</f>
        <v>0</v>
      </c>
      <c r="H49" s="55"/>
      <c r="I49" s="94">
        <v>0</v>
      </c>
    </row>
    <row r="50" spans="2:9" ht="15.75" hidden="1" customHeight="1" outlineLevel="1">
      <c r="B50" t="s">
        <v>17</v>
      </c>
      <c r="C50" s="70" t="s">
        <v>86</v>
      </c>
      <c r="D50" s="64">
        <v>0</v>
      </c>
      <c r="E50" s="37">
        <f>SUMIF(banka!A:A,realizacia!F50,banka!G:G)</f>
        <v>0</v>
      </c>
      <c r="F50" s="98" t="s">
        <v>145</v>
      </c>
      <c r="G50" s="55">
        <f>SUMIF(pokladna!A:A,realizacia!H50,pokladna!E:E)</f>
        <v>0</v>
      </c>
      <c r="H50" s="55"/>
      <c r="I50" s="94">
        <v>-600</v>
      </c>
    </row>
    <row r="51" spans="2:9" ht="15.75" hidden="1" customHeight="1" outlineLevel="1">
      <c r="B51" t="s">
        <v>17</v>
      </c>
      <c r="C51" s="70" t="s">
        <v>83</v>
      </c>
      <c r="D51" s="64">
        <v>300</v>
      </c>
      <c r="E51" s="37">
        <f>SUMIF(banka!A:A,realizacia!F51,banka!G:G)</f>
        <v>0</v>
      </c>
      <c r="F51" s="98"/>
      <c r="G51" s="55">
        <f>SUMIF(pokladna!A:A,realizacia!H51,pokladna!E:E)</f>
        <v>0</v>
      </c>
      <c r="H51" s="55"/>
      <c r="I51" s="94">
        <v>0</v>
      </c>
    </row>
    <row r="52" spans="2:9" ht="15.75" hidden="1" customHeight="1" outlineLevel="1">
      <c r="B52" t="s">
        <v>17</v>
      </c>
      <c r="C52" s="42" t="s">
        <v>45</v>
      </c>
      <c r="D52" s="64">
        <v>300</v>
      </c>
      <c r="E52" s="37">
        <f>SUMIF(banka!A:A,realizacia!F52,banka!G:G)</f>
        <v>0</v>
      </c>
      <c r="F52" s="120" t="s">
        <v>163</v>
      </c>
      <c r="G52" s="55">
        <f>SUMIF(pokladna!A:A,realizacia!H52,pokladna!E:E)</f>
        <v>0</v>
      </c>
      <c r="H52" s="97" t="s">
        <v>189</v>
      </c>
      <c r="I52" s="94">
        <v>-241.5</v>
      </c>
    </row>
    <row r="53" spans="2:9" ht="15.75" hidden="1" customHeight="1" outlineLevel="1" thickBot="1">
      <c r="B53" t="s">
        <v>17</v>
      </c>
      <c r="C53" s="16" t="s">
        <v>172</v>
      </c>
      <c r="D53" s="25">
        <v>500</v>
      </c>
      <c r="E53" s="119">
        <f>SUMIF(banka!A:A,realizacia!F53,banka!G:G)</f>
        <v>0</v>
      </c>
      <c r="F53" s="104"/>
      <c r="G53" s="56">
        <f>SUMIF(pokladna!A:A,realizacia!H53,pokladna!E:E)</f>
        <v>0</v>
      </c>
      <c r="H53" s="34"/>
      <c r="I53" s="135">
        <v>0</v>
      </c>
    </row>
    <row r="54" spans="2:9" ht="15.75" customHeight="1" collapsed="1">
      <c r="C54" s="21" t="s">
        <v>14</v>
      </c>
      <c r="D54" s="6">
        <f>SUM(D42:D53)</f>
        <v>3400</v>
      </c>
      <c r="E54" s="35">
        <f>SUM(E42:E53)</f>
        <v>0</v>
      </c>
      <c r="F54" s="100"/>
      <c r="G54" s="76">
        <f>SUM(G42:G53)</f>
        <v>-20.7</v>
      </c>
      <c r="H54" s="76"/>
      <c r="I54" s="50">
        <f>SUM(I42:I53)</f>
        <v>-1883.5</v>
      </c>
    </row>
    <row r="55" spans="2:9" ht="15.75" hidden="1" customHeight="1" outlineLevel="1" thickBot="1">
      <c r="C55" s="21"/>
      <c r="D55" s="18"/>
      <c r="E55" s="36"/>
      <c r="F55" s="101"/>
      <c r="G55" s="36"/>
      <c r="H55" s="36"/>
      <c r="I55" s="132"/>
    </row>
    <row r="56" spans="2:9" ht="15.75" hidden="1" customHeight="1" outlineLevel="1">
      <c r="B56" t="s">
        <v>17</v>
      </c>
      <c r="C56" s="26" t="s">
        <v>50</v>
      </c>
      <c r="D56" s="24">
        <v>500</v>
      </c>
      <c r="E56" s="111">
        <f>SUMIF(banka!A:A,realizacia!F56,banka!G:G)</f>
        <v>0</v>
      </c>
      <c r="F56" s="114" t="s">
        <v>133</v>
      </c>
      <c r="G56" s="111">
        <f>SUMIF(pokladna!A:A,realizacia!H56,pokladna!E:E)</f>
        <v>-210.07</v>
      </c>
      <c r="H56" s="96" t="s">
        <v>133</v>
      </c>
      <c r="I56" s="134">
        <v>-500</v>
      </c>
    </row>
    <row r="57" spans="2:9" ht="15.75" hidden="1" customHeight="1" outlineLevel="1">
      <c r="B57" t="s">
        <v>17</v>
      </c>
      <c r="C57" s="45" t="s">
        <v>51</v>
      </c>
      <c r="D57" s="31">
        <v>1400</v>
      </c>
      <c r="E57" s="37">
        <f>SUMIF(banka!A:A,realizacia!F57,banka!G:G)</f>
        <v>-495.54</v>
      </c>
      <c r="F57" s="113" t="s">
        <v>140</v>
      </c>
      <c r="G57" s="55">
        <f>SUMIF(pokladna!A:A,realizacia!H57,pokladna!E:E)</f>
        <v>0</v>
      </c>
      <c r="H57" s="113" t="s">
        <v>150</v>
      </c>
      <c r="I57" s="94">
        <v>-1080.1100000000001</v>
      </c>
    </row>
    <row r="58" spans="2:9" ht="15.75" hidden="1" customHeight="1" outlineLevel="1">
      <c r="B58" t="s">
        <v>17</v>
      </c>
      <c r="C58" s="45" t="s">
        <v>4</v>
      </c>
      <c r="D58" s="31">
        <v>800</v>
      </c>
      <c r="E58" s="37">
        <f>SUMIF(banka!A:A,realizacia!F58,banka!G:G)</f>
        <v>0</v>
      </c>
      <c r="F58" s="113" t="s">
        <v>123</v>
      </c>
      <c r="G58" s="55">
        <f>SUMIF(pokladna!A:A,realizacia!H58,pokladna!E:E)</f>
        <v>0</v>
      </c>
      <c r="H58" s="81"/>
      <c r="I58" s="94">
        <v>-765.65</v>
      </c>
    </row>
    <row r="59" spans="2:9" ht="15.75" hidden="1" customHeight="1" outlineLevel="1">
      <c r="B59" t="s">
        <v>17</v>
      </c>
      <c r="C59" s="2" t="s">
        <v>52</v>
      </c>
      <c r="D59" s="23">
        <v>1200</v>
      </c>
      <c r="E59" s="37">
        <f>SUMIF(banka!A:A,realizacia!F59,banka!G:G)</f>
        <v>-1222.22</v>
      </c>
      <c r="F59" s="118" t="s">
        <v>1526</v>
      </c>
      <c r="G59" s="55">
        <f>SUMIF(pokladna!A:A,realizacia!H59,pokladna!E:E)</f>
        <v>0</v>
      </c>
      <c r="H59" s="81"/>
      <c r="I59" s="94">
        <v>0</v>
      </c>
    </row>
    <row r="60" spans="2:9" ht="15.75" hidden="1" customHeight="1" outlineLevel="1">
      <c r="B60" t="s">
        <v>17</v>
      </c>
      <c r="C60" s="2" t="s">
        <v>62</v>
      </c>
      <c r="D60" s="64">
        <v>200</v>
      </c>
      <c r="E60" s="37">
        <f>SUMIF(banka!A:A,realizacia!F60,banka!G:G)</f>
        <v>0</v>
      </c>
      <c r="F60" s="103"/>
      <c r="G60" s="55">
        <f>SUMIF(pokladna!A:A,realizacia!H60,pokladna!E:E)</f>
        <v>0</v>
      </c>
      <c r="H60" s="55"/>
      <c r="I60" s="94">
        <v>0</v>
      </c>
    </row>
    <row r="61" spans="2:9" ht="15.75" hidden="1" customHeight="1" outlineLevel="1">
      <c r="B61" t="s">
        <v>17</v>
      </c>
      <c r="C61" s="82" t="s">
        <v>174</v>
      </c>
      <c r="D61" s="64">
        <v>300</v>
      </c>
      <c r="E61" s="37">
        <f>SUMIF(banka!A:A,realizacia!F61,banka!G:G)</f>
        <v>0</v>
      </c>
      <c r="F61" s="120"/>
      <c r="G61" s="55">
        <f>SUMIF(pokladna!A:A,realizacia!H61,pokladna!E:E)</f>
        <v>0</v>
      </c>
      <c r="H61" s="120"/>
      <c r="I61" s="94">
        <v>0</v>
      </c>
    </row>
    <row r="62" spans="2:9" ht="15.75" hidden="1" customHeight="1" outlineLevel="1" thickBot="1">
      <c r="B62" t="s">
        <v>17</v>
      </c>
      <c r="C62" s="16" t="s">
        <v>173</v>
      </c>
      <c r="D62" s="25">
        <v>300</v>
      </c>
      <c r="E62" s="119">
        <f>SUMIF(banka!A:A,realizacia!F62,banka!G:G)</f>
        <v>0</v>
      </c>
      <c r="F62" s="104"/>
      <c r="G62" s="56">
        <f>SUMIF(pokladna!A:A,realizacia!H62,pokladna!E:E)</f>
        <v>0</v>
      </c>
      <c r="H62" s="56"/>
      <c r="I62" s="135">
        <v>0</v>
      </c>
    </row>
    <row r="63" spans="2:9" ht="15.75" customHeight="1" collapsed="1">
      <c r="C63" s="21" t="s">
        <v>15</v>
      </c>
      <c r="D63" s="6">
        <f>SUM(D56:D62)</f>
        <v>4700</v>
      </c>
      <c r="E63" s="35">
        <f>SUM(E56:E62)</f>
        <v>-1717.76</v>
      </c>
      <c r="F63" s="100"/>
      <c r="G63" s="76">
        <f>SUM(G56:G62)</f>
        <v>-210.07</v>
      </c>
      <c r="H63" s="76"/>
      <c r="I63" s="50">
        <f>SUM(I56:I62)</f>
        <v>-2345.7600000000002</v>
      </c>
    </row>
    <row r="64" spans="2:9" ht="15.75" hidden="1" customHeight="1" outlineLevel="1" thickBot="1">
      <c r="C64" s="21"/>
      <c r="D64" s="6"/>
      <c r="E64" s="35"/>
      <c r="F64" s="100"/>
      <c r="G64" s="36"/>
      <c r="H64" s="36"/>
      <c r="I64" s="156"/>
    </row>
    <row r="65" spans="2:9" ht="15.75" hidden="1" customHeight="1" outlineLevel="1">
      <c r="B65" t="s">
        <v>17</v>
      </c>
      <c r="C65" s="41" t="s">
        <v>53</v>
      </c>
      <c r="D65" s="141">
        <v>700</v>
      </c>
      <c r="E65" s="111">
        <f>SUMIF(banka!A:A,realizacia!F65,banka!G:G)</f>
        <v>-299.14</v>
      </c>
      <c r="F65" s="107" t="s">
        <v>1527</v>
      </c>
      <c r="G65" s="54">
        <f>SUMIF(pokladna!A:A,realizacia!H65,pokladna!E:E)</f>
        <v>-5.95</v>
      </c>
      <c r="H65" s="54" t="s">
        <v>1527</v>
      </c>
      <c r="I65" s="134">
        <v>0</v>
      </c>
    </row>
    <row r="66" spans="2:9" ht="15.75" hidden="1" customHeight="1" outlineLevel="1">
      <c r="B66" t="s">
        <v>17</v>
      </c>
      <c r="C66" s="160" t="s">
        <v>202</v>
      </c>
      <c r="D66" s="157">
        <v>100</v>
      </c>
      <c r="E66" s="37">
        <f>SUMIF(banka!A:A,realizacia!F66,banka!G:G)</f>
        <v>0</v>
      </c>
      <c r="F66" s="158"/>
      <c r="G66" s="55">
        <f>SUMIF(pokladna!A:A,realizacia!H66,pokladna!E:E)</f>
        <v>0</v>
      </c>
      <c r="H66" s="55"/>
      <c r="I66" s="161"/>
    </row>
    <row r="67" spans="2:9" ht="15.75" hidden="1" customHeight="1" outlineLevel="1">
      <c r="B67" t="s">
        <v>17</v>
      </c>
      <c r="C67" s="160" t="s">
        <v>24</v>
      </c>
      <c r="D67" s="157">
        <v>500</v>
      </c>
      <c r="E67" s="37">
        <f>SUMIF(banka!A:A,realizacia!F67,banka!G:G)</f>
        <v>0</v>
      </c>
      <c r="F67" s="159" t="s">
        <v>156</v>
      </c>
      <c r="G67" s="55">
        <f>SUMIF(pokladna!A:A,realizacia!H67,pokladna!E:E)</f>
        <v>0</v>
      </c>
      <c r="H67" s="55"/>
      <c r="I67" s="161">
        <v>-386.5</v>
      </c>
    </row>
    <row r="68" spans="2:9" ht="15.75" hidden="1" customHeight="1" outlineLevel="1" thickBot="1">
      <c r="B68" t="s">
        <v>17</v>
      </c>
      <c r="C68" s="16" t="s">
        <v>88</v>
      </c>
      <c r="D68" s="142">
        <v>300</v>
      </c>
      <c r="E68" s="119">
        <f>SUMIF(banka!A:A,realizacia!F68,banka!G:G)</f>
        <v>0</v>
      </c>
      <c r="F68" s="108"/>
      <c r="G68" s="56">
        <f>SUMIF(pokladna!A:A,realizacia!H68,pokladna!E:E)</f>
        <v>-48.66</v>
      </c>
      <c r="H68" s="110" t="s">
        <v>1332</v>
      </c>
      <c r="I68" s="95">
        <v>0</v>
      </c>
    </row>
    <row r="69" spans="2:9" ht="15.75" customHeight="1" collapsed="1">
      <c r="C69" s="22" t="s">
        <v>87</v>
      </c>
      <c r="D69" s="6">
        <f>SUM(D65:D68)</f>
        <v>1600</v>
      </c>
      <c r="E69" s="35">
        <f>SUM(E65:E68)</f>
        <v>-299.14</v>
      </c>
      <c r="F69" s="100"/>
      <c r="G69" s="76">
        <f>SUM(G65:G68)</f>
        <v>-54.61</v>
      </c>
      <c r="H69" s="76"/>
      <c r="I69" s="50">
        <f>SUM(I65:I68)</f>
        <v>-386.5</v>
      </c>
    </row>
    <row r="70" spans="2:9" ht="15.75" hidden="1" customHeight="1" outlineLevel="1" thickBot="1">
      <c r="C70" s="8"/>
      <c r="D70" s="8"/>
      <c r="E70" s="36"/>
      <c r="F70" s="101"/>
      <c r="G70" s="36"/>
      <c r="H70" s="36"/>
      <c r="I70" s="132"/>
    </row>
    <row r="71" spans="2:9" ht="15.75" hidden="1" customHeight="1" outlineLevel="1">
      <c r="B71" t="s">
        <v>17</v>
      </c>
      <c r="C71" s="27" t="s">
        <v>197</v>
      </c>
      <c r="D71" s="24">
        <v>150</v>
      </c>
      <c r="E71" s="111">
        <f>SUMIF(banka!A:A,realizacia!F71,banka!G:G)</f>
        <v>-343.2</v>
      </c>
      <c r="F71" s="114" t="s">
        <v>1528</v>
      </c>
      <c r="G71" s="111">
        <f>SUMIF(pokladna!A:A,realizacia!H71,pokladna!E:E)</f>
        <v>-26.23</v>
      </c>
      <c r="H71" s="114" t="s">
        <v>1537</v>
      </c>
      <c r="I71" s="134">
        <v>-734.47</v>
      </c>
    </row>
    <row r="72" spans="2:9" ht="15.75" hidden="1" customHeight="1" outlineLevel="1">
      <c r="B72" t="s">
        <v>17</v>
      </c>
      <c r="C72" s="2" t="s">
        <v>198</v>
      </c>
      <c r="D72" s="31">
        <v>2000</v>
      </c>
      <c r="E72" s="37">
        <f>SUMIF(banka!A:A,realizacia!F72,banka!G:G)</f>
        <v>-3880.8199999999997</v>
      </c>
      <c r="F72" s="113" t="s">
        <v>190</v>
      </c>
      <c r="G72" s="55">
        <f>SUMIF(pokladna!A:A,realizacia!H72,pokladna!E:E)</f>
        <v>-114.86</v>
      </c>
      <c r="H72" s="113" t="s">
        <v>190</v>
      </c>
      <c r="I72" s="94">
        <v>-641.82000000000005</v>
      </c>
    </row>
    <row r="73" spans="2:9" ht="15.75" hidden="1" customHeight="1" outlineLevel="1">
      <c r="B73" t="s">
        <v>17</v>
      </c>
      <c r="C73" s="2" t="s">
        <v>199</v>
      </c>
      <c r="D73" s="31">
        <v>1000</v>
      </c>
      <c r="E73" s="37">
        <f>SUMIF(banka!A:A,realizacia!F73,banka!G:G)</f>
        <v>-2526</v>
      </c>
      <c r="F73" s="113" t="s">
        <v>1306</v>
      </c>
      <c r="G73" s="55">
        <f>SUMIF(pokladna!A:A,realizacia!H73,pokladna!E:E)</f>
        <v>-199.19</v>
      </c>
      <c r="H73" s="153" t="s">
        <v>1306</v>
      </c>
      <c r="I73" s="94"/>
    </row>
    <row r="74" spans="2:9" ht="15.75" hidden="1" customHeight="1" outlineLevel="1">
      <c r="B74" t="s">
        <v>17</v>
      </c>
      <c r="C74" s="2" t="s">
        <v>5</v>
      </c>
      <c r="D74" s="31">
        <v>1000</v>
      </c>
      <c r="E74" s="37">
        <f>SUMIF(banka!A:A,realizacia!F74,banka!G:G)</f>
        <v>-712</v>
      </c>
      <c r="F74" s="113" t="s">
        <v>1305</v>
      </c>
      <c r="G74" s="55">
        <f>SUMIF(pokladna!A:A,realizacia!H74,pokladna!E:E)</f>
        <v>0</v>
      </c>
      <c r="H74" s="81"/>
      <c r="I74" s="94">
        <v>-909</v>
      </c>
    </row>
    <row r="75" spans="2:9" ht="15.75" hidden="1" customHeight="1" outlineLevel="1">
      <c r="B75" t="s">
        <v>17</v>
      </c>
      <c r="C75" s="2" t="s">
        <v>201</v>
      </c>
      <c r="D75" s="31">
        <v>800</v>
      </c>
      <c r="E75" s="37">
        <f>SUMIF(banka!A:A,realizacia!F75,banka!G:G)</f>
        <v>0</v>
      </c>
      <c r="F75" s="113" t="s">
        <v>176</v>
      </c>
      <c r="G75" s="55">
        <f>SUMIF(pokladna!A:A,realizacia!H75,pokladna!E:E)</f>
        <v>0</v>
      </c>
      <c r="H75" s="81"/>
      <c r="I75" s="94"/>
    </row>
    <row r="76" spans="2:9" ht="15.75" hidden="1" customHeight="1" outlineLevel="1">
      <c r="B76" t="s">
        <v>17</v>
      </c>
      <c r="C76" s="30" t="s">
        <v>196</v>
      </c>
      <c r="D76" s="31">
        <v>300</v>
      </c>
      <c r="E76" s="37">
        <f>SUMIF(banka!A:A,realizacia!F76,banka!G:G)</f>
        <v>0</v>
      </c>
      <c r="F76" s="105"/>
      <c r="G76" s="55">
        <f>SUMIF(pokladna!A:A,realizacia!H76,pokladna!E:E)</f>
        <v>0</v>
      </c>
      <c r="H76" s="81"/>
      <c r="I76" s="94"/>
    </row>
    <row r="77" spans="2:9" ht="15.75" hidden="1" customHeight="1" outlineLevel="1">
      <c r="B77" t="s">
        <v>17</v>
      </c>
      <c r="C77" s="30" t="s">
        <v>175</v>
      </c>
      <c r="D77" s="31">
        <v>100</v>
      </c>
      <c r="E77" s="37">
        <f>SUMIF(banka!A:A,realizacia!F77,banka!G:G)</f>
        <v>0</v>
      </c>
      <c r="F77" s="105"/>
      <c r="G77" s="55">
        <f>SUMIF(pokladna!A:A,realizacia!H77,pokladna!E:E)</f>
        <v>0</v>
      </c>
      <c r="H77" s="153" t="s">
        <v>187</v>
      </c>
      <c r="I77" s="94">
        <v>-75.989999999999995</v>
      </c>
    </row>
    <row r="78" spans="2:9" ht="15.75" hidden="1" customHeight="1" outlineLevel="1" thickBot="1">
      <c r="B78" t="s">
        <v>17</v>
      </c>
      <c r="C78" s="16" t="s">
        <v>61</v>
      </c>
      <c r="D78" s="25">
        <v>200</v>
      </c>
      <c r="E78" s="119">
        <f>SUMIF(banka!A:A,realizacia!F78,banka!G:G)</f>
        <v>0</v>
      </c>
      <c r="F78" s="110" t="s">
        <v>191</v>
      </c>
      <c r="G78" s="56">
        <f>SUMIF(pokladna!A:A,realizacia!H78,pokladna!E:E)</f>
        <v>0</v>
      </c>
      <c r="H78" s="110" t="s">
        <v>191</v>
      </c>
      <c r="I78" s="135">
        <v>-190.79</v>
      </c>
    </row>
    <row r="79" spans="2:9" ht="15.75" customHeight="1" collapsed="1">
      <c r="C79" s="22" t="s">
        <v>16</v>
      </c>
      <c r="D79" s="6">
        <f>SUM(D71:D78)</f>
        <v>5550</v>
      </c>
      <c r="E79" s="35">
        <f>SUM(E71:E78)</f>
        <v>-7462.0199999999995</v>
      </c>
      <c r="F79" s="100"/>
      <c r="G79" s="76">
        <f>SUM(G71:G78)</f>
        <v>-340.28</v>
      </c>
      <c r="H79" s="76"/>
      <c r="I79" s="50">
        <f>SUM(I71:I78)</f>
        <v>-2552.0699999999997</v>
      </c>
    </row>
    <row r="80" spans="2:9" ht="15.75" hidden="1" customHeight="1" outlineLevel="1" thickBot="1">
      <c r="C80" s="136"/>
      <c r="D80" s="137"/>
      <c r="E80" s="138"/>
      <c r="F80" s="139"/>
      <c r="G80" s="140"/>
      <c r="H80" s="140"/>
      <c r="I80" s="132"/>
    </row>
    <row r="81" spans="2:9" ht="17.25" hidden="1" customHeight="1" outlineLevel="1">
      <c r="B81" t="s">
        <v>17</v>
      </c>
      <c r="C81" s="154" t="s">
        <v>194</v>
      </c>
      <c r="D81" s="24">
        <v>20102</v>
      </c>
      <c r="E81" s="111">
        <f>SUMIF(banka!A:A,realizacia!F81,banka!G:G)</f>
        <v>0</v>
      </c>
      <c r="F81" s="102"/>
      <c r="G81" s="54">
        <f>SUMIF(pokladna!A:A,realizacia!H81,pokladna!E:E)</f>
        <v>0</v>
      </c>
      <c r="H81" s="102"/>
      <c r="I81" s="134">
        <v>0</v>
      </c>
    </row>
    <row r="82" spans="2:9" ht="17.25" hidden="1" customHeight="1" outlineLevel="1">
      <c r="B82" t="s">
        <v>17</v>
      </c>
      <c r="C82" s="88" t="s">
        <v>195</v>
      </c>
      <c r="D82" s="23">
        <v>8000</v>
      </c>
      <c r="E82" s="37">
        <f>SUMIF(banka!A:A,realizacia!F82,banka!G:G)</f>
        <v>-5154</v>
      </c>
      <c r="F82" s="118" t="s">
        <v>1303</v>
      </c>
      <c r="G82" s="55">
        <f>SUMIF(pokladna!A:A,realizacia!H82,pokladna!E:E)</f>
        <v>0</v>
      </c>
      <c r="H82" s="118" t="s">
        <v>122</v>
      </c>
      <c r="I82" s="94">
        <v>-1699</v>
      </c>
    </row>
    <row r="83" spans="2:9" ht="17.25" hidden="1" customHeight="1" outlineLevel="1">
      <c r="B83" t="s">
        <v>17</v>
      </c>
      <c r="C83" s="88"/>
      <c r="D83" s="64">
        <v>0</v>
      </c>
      <c r="E83" s="37">
        <f>SUMIF(banka!A:A,realizacia!F83,banka!G:G)</f>
        <v>0</v>
      </c>
      <c r="F83" s="118"/>
      <c r="G83" s="79"/>
      <c r="H83" s="106"/>
      <c r="I83" s="94">
        <v>-194.2</v>
      </c>
    </row>
    <row r="84" spans="2:9" ht="17.25" hidden="1" customHeight="1" outlineLevel="1">
      <c r="B84" t="s">
        <v>17</v>
      </c>
      <c r="C84" s="144"/>
      <c r="D84" s="64">
        <v>0</v>
      </c>
      <c r="E84" s="145">
        <f>SUMIF(banka!A:A,realizacia!F84,banka!G:G)</f>
        <v>0</v>
      </c>
      <c r="F84" s="118"/>
      <c r="G84" s="79"/>
      <c r="H84" s="106"/>
      <c r="I84" s="94">
        <v>-104.4</v>
      </c>
    </row>
    <row r="85" spans="2:9" ht="15.75" hidden="1" customHeight="1" outlineLevel="1" thickBot="1">
      <c r="B85" t="s">
        <v>17</v>
      </c>
      <c r="C85" s="16"/>
      <c r="D85" s="25">
        <v>0</v>
      </c>
      <c r="E85" s="133">
        <f>SUMIF(banka!A:A,realizacia!F85,banka!G:G)</f>
        <v>0</v>
      </c>
      <c r="F85" s="112"/>
      <c r="G85" s="56">
        <f>SUMIF(pokladna!A:A,realizacia!H85,pokladna!E:E)</f>
        <v>0</v>
      </c>
      <c r="H85" s="112"/>
      <c r="I85" s="135">
        <v>-2984.4</v>
      </c>
    </row>
    <row r="86" spans="2:9" ht="15.75" customHeight="1" collapsed="1">
      <c r="C86" s="22" t="s">
        <v>3</v>
      </c>
      <c r="D86" s="6">
        <f>SUM(D81:D85)</f>
        <v>28102</v>
      </c>
      <c r="E86" s="35">
        <f>SUM(E81:E85)</f>
        <v>-5154</v>
      </c>
      <c r="F86" s="100"/>
      <c r="G86" s="76">
        <f>SUM(G81:G85)</f>
        <v>0</v>
      </c>
      <c r="H86" s="76"/>
      <c r="I86" s="50">
        <f>SUM(I81:I85)</f>
        <v>-4982</v>
      </c>
    </row>
    <row r="87" spans="2:9" ht="15.75" hidden="1" customHeight="1" outlineLevel="1" thickBot="1">
      <c r="C87" s="22"/>
      <c r="D87" s="17"/>
      <c r="E87" s="36"/>
      <c r="F87" s="101"/>
      <c r="G87" s="36"/>
      <c r="H87" s="36"/>
      <c r="I87" s="132"/>
    </row>
    <row r="88" spans="2:9" ht="15.75" hidden="1" customHeight="1" outlineLevel="1">
      <c r="B88" t="s">
        <v>17</v>
      </c>
      <c r="C88" s="27" t="s">
        <v>34</v>
      </c>
      <c r="D88" s="24">
        <v>150</v>
      </c>
      <c r="E88" s="111">
        <f>SUMIF(banka!A:A,realizacia!F88,banka!G:G)</f>
        <v>-130.72</v>
      </c>
      <c r="F88" s="114" t="s">
        <v>130</v>
      </c>
      <c r="G88" s="54"/>
      <c r="H88" s="54"/>
      <c r="I88" s="134">
        <v>-156.27999999999997</v>
      </c>
    </row>
    <row r="89" spans="2:9" ht="15.75" hidden="1" customHeight="1" outlineLevel="1">
      <c r="B89" t="s">
        <v>17</v>
      </c>
      <c r="C89" s="4" t="s">
        <v>20</v>
      </c>
      <c r="D89" s="23">
        <v>400</v>
      </c>
      <c r="E89" s="37">
        <f>SUMIF(banka!A:A,realizacia!F89,banka!G:G)</f>
        <v>-400</v>
      </c>
      <c r="F89" s="118" t="s">
        <v>143</v>
      </c>
      <c r="G89" s="33"/>
      <c r="H89" s="33"/>
      <c r="I89" s="94">
        <v>-400</v>
      </c>
    </row>
    <row r="90" spans="2:9" ht="15.75" hidden="1" customHeight="1" outlineLevel="1">
      <c r="B90" t="s">
        <v>17</v>
      </c>
      <c r="C90" s="4" t="s">
        <v>28</v>
      </c>
      <c r="D90" s="23">
        <v>20</v>
      </c>
      <c r="E90" s="37">
        <f>SUMIF(banka!A:A,realizacia!F90,banka!G:G)</f>
        <v>0</v>
      </c>
      <c r="F90" s="106"/>
      <c r="G90" s="33"/>
      <c r="H90" s="33"/>
      <c r="I90" s="94">
        <v>0</v>
      </c>
    </row>
    <row r="91" spans="2:9" ht="15.75" hidden="1" customHeight="1" outlineLevel="1">
      <c r="B91" t="s">
        <v>17</v>
      </c>
      <c r="C91" s="4" t="s">
        <v>26</v>
      </c>
      <c r="D91" s="23">
        <v>1.5</v>
      </c>
      <c r="E91" s="37">
        <f>SUMIF(banka!A:A,realizacia!F91,banka!G:G)</f>
        <v>0</v>
      </c>
      <c r="F91" s="106"/>
      <c r="G91" s="33"/>
      <c r="H91" s="33"/>
      <c r="I91" s="94">
        <v>0</v>
      </c>
    </row>
    <row r="92" spans="2:9" ht="15.75" hidden="1" customHeight="1" outlineLevel="1">
      <c r="B92" t="s">
        <v>17</v>
      </c>
      <c r="C92" s="4" t="s">
        <v>27</v>
      </c>
      <c r="D92" s="23">
        <v>20</v>
      </c>
      <c r="E92" s="37">
        <f>SUMIF(banka!A:A,realizacia!F92,banka!G:G)</f>
        <v>-20</v>
      </c>
      <c r="F92" s="118" t="s">
        <v>134</v>
      </c>
      <c r="G92" s="33"/>
      <c r="H92" s="86"/>
      <c r="I92" s="94">
        <v>0</v>
      </c>
    </row>
    <row r="93" spans="2:9" ht="15.75" hidden="1" customHeight="1" outlineLevel="1">
      <c r="B93" t="s">
        <v>17</v>
      </c>
      <c r="C93" s="4" t="s">
        <v>164</v>
      </c>
      <c r="D93" s="23">
        <v>20</v>
      </c>
      <c r="E93" s="37">
        <f>SUMIF(banka!A:A,realizacia!F93,banka!G:G)</f>
        <v>0</v>
      </c>
      <c r="F93" s="118" t="s">
        <v>165</v>
      </c>
      <c r="G93" s="33"/>
      <c r="H93" s="86"/>
      <c r="I93" s="94">
        <v>0</v>
      </c>
    </row>
    <row r="94" spans="2:9" ht="15.75" hidden="1" customHeight="1" outlineLevel="1">
      <c r="B94" t="s">
        <v>17</v>
      </c>
      <c r="C94" s="53" t="s">
        <v>37</v>
      </c>
      <c r="D94" s="23">
        <v>3.5</v>
      </c>
      <c r="E94" s="37">
        <f>SUMIF(banka!A:A,realizacia!F94,banka!G:G)</f>
        <v>-3.5</v>
      </c>
      <c r="F94" s="118" t="s">
        <v>132</v>
      </c>
      <c r="G94" s="33"/>
      <c r="H94" s="33"/>
      <c r="I94" s="94">
        <v>-3.5</v>
      </c>
    </row>
    <row r="95" spans="2:9" ht="15.75" hidden="1" customHeight="1" outlineLevel="1">
      <c r="B95" t="s">
        <v>17</v>
      </c>
      <c r="C95" s="53" t="s">
        <v>181</v>
      </c>
      <c r="D95" s="64"/>
      <c r="E95" s="37">
        <f>SUMIF(banka!A:A,realizacia!F95,banka!G:G)</f>
        <v>0</v>
      </c>
      <c r="F95" s="118" t="s">
        <v>182</v>
      </c>
      <c r="G95" s="80"/>
      <c r="H95" s="80"/>
      <c r="I95" s="94">
        <v>-19.37</v>
      </c>
    </row>
    <row r="96" spans="2:9" ht="15.75" hidden="1" customHeight="1" outlineLevel="1">
      <c r="B96" t="s">
        <v>17</v>
      </c>
      <c r="C96" s="53" t="s">
        <v>19</v>
      </c>
      <c r="D96" s="64">
        <v>70</v>
      </c>
      <c r="E96" s="37">
        <f>SUMIF(banka!A:A,realizacia!F96,banka!G:G)</f>
        <v>-70</v>
      </c>
      <c r="F96" s="120" t="s">
        <v>137</v>
      </c>
      <c r="G96" s="80"/>
      <c r="H96" s="80"/>
      <c r="I96" s="94">
        <v>-70</v>
      </c>
    </row>
    <row r="97" spans="2:9" ht="15.75" hidden="1" customHeight="1" outlineLevel="1" thickBot="1">
      <c r="B97" t="s">
        <v>17</v>
      </c>
      <c r="C97" s="29" t="s">
        <v>55</v>
      </c>
      <c r="D97" s="25">
        <v>80</v>
      </c>
      <c r="E97" s="119">
        <f>SUMIF(banka!A:A,realizacia!F97,banka!G:G)</f>
        <v>0</v>
      </c>
      <c r="F97" s="110" t="s">
        <v>138</v>
      </c>
      <c r="G97" s="34"/>
      <c r="H97" s="34"/>
      <c r="I97" s="135">
        <v>0</v>
      </c>
    </row>
    <row r="98" spans="2:9" ht="15.75" customHeight="1" collapsed="1">
      <c r="C98" s="22" t="s">
        <v>18</v>
      </c>
      <c r="D98" s="6">
        <f>SUM(D88:D97)</f>
        <v>765</v>
      </c>
      <c r="E98" s="17">
        <f>SUM(E88:E97)</f>
        <v>-624.22</v>
      </c>
      <c r="F98" s="17"/>
      <c r="G98" s="75">
        <f>SUM(G88:G97)</f>
        <v>0</v>
      </c>
      <c r="H98" s="75"/>
      <c r="I98" s="50">
        <f>SUM(I88:I97)</f>
        <v>-649.15</v>
      </c>
    </row>
    <row r="99" spans="2:9" ht="15.75" customHeight="1">
      <c r="C99" s="22"/>
      <c r="D99" s="6"/>
      <c r="E99" s="17"/>
      <c r="F99" s="17"/>
      <c r="G99" s="20"/>
      <c r="H99" s="20"/>
      <c r="I99" s="20"/>
    </row>
    <row r="100" spans="2:9" ht="15.75" customHeight="1">
      <c r="B100" t="s">
        <v>17</v>
      </c>
      <c r="C100" s="22" t="s">
        <v>25</v>
      </c>
      <c r="D100" s="6"/>
      <c r="E100" s="121">
        <f>SUMIF(banka!A:A,realizacia!F100,banka!G:G)</f>
        <v>0</v>
      </c>
      <c r="F100" s="17" t="s">
        <v>139</v>
      </c>
      <c r="G100" s="76">
        <f>SUMIF($B$18:$B$98,"s",G18:G98)</f>
        <v>-729.43000000000006</v>
      </c>
      <c r="H100" s="83"/>
      <c r="I100" s="51"/>
    </row>
    <row r="101" spans="2:9" ht="15.75" customHeight="1" thickBot="1">
      <c r="G101" s="20"/>
      <c r="H101" s="20"/>
      <c r="I101" s="20"/>
    </row>
    <row r="102" spans="2:9" ht="15.75" customHeight="1" thickBot="1">
      <c r="C102" s="28" t="s">
        <v>38</v>
      </c>
      <c r="D102" s="32">
        <f>SUMIF($B:$B,"s",$D:$D)</f>
        <v>48217</v>
      </c>
      <c r="E102" s="46">
        <f>SUMIF($B$18:$B$100,"s",E18:E100)</f>
        <v>-16023.14</v>
      </c>
      <c r="F102" s="92"/>
      <c r="G102" s="20"/>
      <c r="H102" s="20"/>
      <c r="I102" s="20"/>
    </row>
    <row r="103" spans="2:9" ht="15.75" customHeight="1">
      <c r="C103" s="8"/>
      <c r="D103" s="8"/>
      <c r="E103" s="8"/>
      <c r="F103" s="8"/>
      <c r="G103" s="20"/>
      <c r="H103" s="20"/>
      <c r="I103" s="20"/>
    </row>
    <row r="104" spans="2:9" ht="15.75" customHeight="1"/>
  </sheetData>
  <phoneticPr fontId="0" type="noConversion"/>
  <pageMargins left="0.19685039370078741" right="0" top="0.98425196850393704" bottom="0.98425196850393704" header="0.51181102362204722" footer="0.51181102362204722"/>
  <pageSetup paperSize="9" scale="42" orientation="portrait" r:id="rId1"/>
  <headerFooter alignWithMargins="0">
    <oddHeader>&amp;C&amp;"Arial CE,Tučná kurzíva"&amp;12Čerpanie do 02.12.2013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3"/>
  <dimension ref="A1:Q340"/>
  <sheetViews>
    <sheetView zoomScale="90" zoomScaleNormal="90" workbookViewId="0">
      <pane ySplit="15" topLeftCell="A328" activePane="bottomLeft" state="frozen"/>
      <selection pane="bottomLeft" activeCell="C336" sqref="C336"/>
    </sheetView>
  </sheetViews>
  <sheetFormatPr defaultRowHeight="12.75" outlineLevelRow="1"/>
  <cols>
    <col min="1" max="1" width="10.42578125" style="150" customWidth="1"/>
    <col min="2" max="3" width="12.5703125" style="90" customWidth="1"/>
    <col min="4" max="4" width="28.85546875" style="90" customWidth="1"/>
    <col min="5" max="5" width="11.85546875" style="90" customWidth="1"/>
    <col min="6" max="6" width="28.5703125" style="90" customWidth="1"/>
    <col min="7" max="7" width="10" style="90" customWidth="1"/>
    <col min="8" max="8" width="6.7109375" style="90" customWidth="1"/>
    <col min="9" max="9" width="22" style="90" customWidth="1"/>
    <col min="10" max="10" width="13.5703125" style="90" customWidth="1"/>
    <col min="11" max="11" width="7.5703125" style="90" customWidth="1"/>
    <col min="12" max="12" width="6.7109375" style="90" customWidth="1"/>
    <col min="13" max="13" width="25.7109375" style="90" customWidth="1"/>
    <col min="14" max="14" width="17.42578125" style="90" customWidth="1"/>
    <col min="15" max="15" width="11.28515625" style="90" customWidth="1"/>
    <col min="16" max="16" width="15.140625" style="90" customWidth="1"/>
    <col min="17" max="17" width="3.42578125" style="90" customWidth="1"/>
    <col min="18" max="256" width="9.140625" style="90"/>
    <col min="257" max="257" width="7.5703125" style="90" customWidth="1"/>
    <col min="258" max="259" width="12.5703125" style="90" customWidth="1"/>
    <col min="260" max="260" width="33.5703125" style="90" customWidth="1"/>
    <col min="261" max="261" width="14.28515625" style="90" customWidth="1"/>
    <col min="262" max="262" width="31.85546875" style="90" customWidth="1"/>
    <col min="263" max="263" width="15.140625" style="90" customWidth="1"/>
    <col min="264" max="264" width="6.7109375" style="90" customWidth="1"/>
    <col min="265" max="265" width="25.140625" style="90" customWidth="1"/>
    <col min="266" max="267" width="11.7109375" style="90" customWidth="1"/>
    <col min="268" max="268" width="6.7109375" style="90" customWidth="1"/>
    <col min="269" max="269" width="26.85546875" style="90" customWidth="1"/>
    <col min="270" max="270" width="25.140625" style="90" customWidth="1"/>
    <col min="271" max="271" width="21.85546875" style="90" customWidth="1"/>
    <col min="272" max="272" width="15.140625" style="90" customWidth="1"/>
    <col min="273" max="273" width="3.42578125" style="90" customWidth="1"/>
    <col min="274" max="512" width="9.140625" style="90"/>
    <col min="513" max="513" width="7.5703125" style="90" customWidth="1"/>
    <col min="514" max="515" width="12.5703125" style="90" customWidth="1"/>
    <col min="516" max="516" width="33.5703125" style="90" customWidth="1"/>
    <col min="517" max="517" width="14.28515625" style="90" customWidth="1"/>
    <col min="518" max="518" width="31.85546875" style="90" customWidth="1"/>
    <col min="519" max="519" width="15.140625" style="90" customWidth="1"/>
    <col min="520" max="520" width="6.7109375" style="90" customWidth="1"/>
    <col min="521" max="521" width="25.140625" style="90" customWidth="1"/>
    <col min="522" max="523" width="11.7109375" style="90" customWidth="1"/>
    <col min="524" max="524" width="6.7109375" style="90" customWidth="1"/>
    <col min="525" max="525" width="26.85546875" style="90" customWidth="1"/>
    <col min="526" max="526" width="25.140625" style="90" customWidth="1"/>
    <col min="527" max="527" width="21.85546875" style="90" customWidth="1"/>
    <col min="528" max="528" width="15.140625" style="90" customWidth="1"/>
    <col min="529" max="529" width="3.42578125" style="90" customWidth="1"/>
    <col min="530" max="768" width="9.140625" style="90"/>
    <col min="769" max="769" width="7.5703125" style="90" customWidth="1"/>
    <col min="770" max="771" width="12.5703125" style="90" customWidth="1"/>
    <col min="772" max="772" width="33.5703125" style="90" customWidth="1"/>
    <col min="773" max="773" width="14.28515625" style="90" customWidth="1"/>
    <col min="774" max="774" width="31.85546875" style="90" customWidth="1"/>
    <col min="775" max="775" width="15.140625" style="90" customWidth="1"/>
    <col min="776" max="776" width="6.7109375" style="90" customWidth="1"/>
    <col min="777" max="777" width="25.140625" style="90" customWidth="1"/>
    <col min="778" max="779" width="11.7109375" style="90" customWidth="1"/>
    <col min="780" max="780" width="6.7109375" style="90" customWidth="1"/>
    <col min="781" max="781" width="26.85546875" style="90" customWidth="1"/>
    <col min="782" max="782" width="25.140625" style="90" customWidth="1"/>
    <col min="783" max="783" width="21.85546875" style="90" customWidth="1"/>
    <col min="784" max="784" width="15.140625" style="90" customWidth="1"/>
    <col min="785" max="785" width="3.42578125" style="90" customWidth="1"/>
    <col min="786" max="1024" width="9.140625" style="90"/>
    <col min="1025" max="1025" width="7.5703125" style="90" customWidth="1"/>
    <col min="1026" max="1027" width="12.5703125" style="90" customWidth="1"/>
    <col min="1028" max="1028" width="33.5703125" style="90" customWidth="1"/>
    <col min="1029" max="1029" width="14.28515625" style="90" customWidth="1"/>
    <col min="1030" max="1030" width="31.85546875" style="90" customWidth="1"/>
    <col min="1031" max="1031" width="15.140625" style="90" customWidth="1"/>
    <col min="1032" max="1032" width="6.7109375" style="90" customWidth="1"/>
    <col min="1033" max="1033" width="25.140625" style="90" customWidth="1"/>
    <col min="1034" max="1035" width="11.7109375" style="90" customWidth="1"/>
    <col min="1036" max="1036" width="6.7109375" style="90" customWidth="1"/>
    <col min="1037" max="1037" width="26.85546875" style="90" customWidth="1"/>
    <col min="1038" max="1038" width="25.140625" style="90" customWidth="1"/>
    <col min="1039" max="1039" width="21.85546875" style="90" customWidth="1"/>
    <col min="1040" max="1040" width="15.140625" style="90" customWidth="1"/>
    <col min="1041" max="1041" width="3.42578125" style="90" customWidth="1"/>
    <col min="1042" max="1280" width="9.140625" style="90"/>
    <col min="1281" max="1281" width="7.5703125" style="90" customWidth="1"/>
    <col min="1282" max="1283" width="12.5703125" style="90" customWidth="1"/>
    <col min="1284" max="1284" width="33.5703125" style="90" customWidth="1"/>
    <col min="1285" max="1285" width="14.28515625" style="90" customWidth="1"/>
    <col min="1286" max="1286" width="31.85546875" style="90" customWidth="1"/>
    <col min="1287" max="1287" width="15.140625" style="90" customWidth="1"/>
    <col min="1288" max="1288" width="6.7109375" style="90" customWidth="1"/>
    <col min="1289" max="1289" width="25.140625" style="90" customWidth="1"/>
    <col min="1290" max="1291" width="11.7109375" style="90" customWidth="1"/>
    <col min="1292" max="1292" width="6.7109375" style="90" customWidth="1"/>
    <col min="1293" max="1293" width="26.85546875" style="90" customWidth="1"/>
    <col min="1294" max="1294" width="25.140625" style="90" customWidth="1"/>
    <col min="1295" max="1295" width="21.85546875" style="90" customWidth="1"/>
    <col min="1296" max="1296" width="15.140625" style="90" customWidth="1"/>
    <col min="1297" max="1297" width="3.42578125" style="90" customWidth="1"/>
    <col min="1298" max="1536" width="9.140625" style="90"/>
    <col min="1537" max="1537" width="7.5703125" style="90" customWidth="1"/>
    <col min="1538" max="1539" width="12.5703125" style="90" customWidth="1"/>
    <col min="1540" max="1540" width="33.5703125" style="90" customWidth="1"/>
    <col min="1541" max="1541" width="14.28515625" style="90" customWidth="1"/>
    <col min="1542" max="1542" width="31.85546875" style="90" customWidth="1"/>
    <col min="1543" max="1543" width="15.140625" style="90" customWidth="1"/>
    <col min="1544" max="1544" width="6.7109375" style="90" customWidth="1"/>
    <col min="1545" max="1545" width="25.140625" style="90" customWidth="1"/>
    <col min="1546" max="1547" width="11.7109375" style="90" customWidth="1"/>
    <col min="1548" max="1548" width="6.7109375" style="90" customWidth="1"/>
    <col min="1549" max="1549" width="26.85546875" style="90" customWidth="1"/>
    <col min="1550" max="1550" width="25.140625" style="90" customWidth="1"/>
    <col min="1551" max="1551" width="21.85546875" style="90" customWidth="1"/>
    <col min="1552" max="1552" width="15.140625" style="90" customWidth="1"/>
    <col min="1553" max="1553" width="3.42578125" style="90" customWidth="1"/>
    <col min="1554" max="1792" width="9.140625" style="90"/>
    <col min="1793" max="1793" width="7.5703125" style="90" customWidth="1"/>
    <col min="1794" max="1795" width="12.5703125" style="90" customWidth="1"/>
    <col min="1796" max="1796" width="33.5703125" style="90" customWidth="1"/>
    <col min="1797" max="1797" width="14.28515625" style="90" customWidth="1"/>
    <col min="1798" max="1798" width="31.85546875" style="90" customWidth="1"/>
    <col min="1799" max="1799" width="15.140625" style="90" customWidth="1"/>
    <col min="1800" max="1800" width="6.7109375" style="90" customWidth="1"/>
    <col min="1801" max="1801" width="25.140625" style="90" customWidth="1"/>
    <col min="1802" max="1803" width="11.7109375" style="90" customWidth="1"/>
    <col min="1804" max="1804" width="6.7109375" style="90" customWidth="1"/>
    <col min="1805" max="1805" width="26.85546875" style="90" customWidth="1"/>
    <col min="1806" max="1806" width="25.140625" style="90" customWidth="1"/>
    <col min="1807" max="1807" width="21.85546875" style="90" customWidth="1"/>
    <col min="1808" max="1808" width="15.140625" style="90" customWidth="1"/>
    <col min="1809" max="1809" width="3.42578125" style="90" customWidth="1"/>
    <col min="1810" max="2048" width="9.140625" style="90"/>
    <col min="2049" max="2049" width="7.5703125" style="90" customWidth="1"/>
    <col min="2050" max="2051" width="12.5703125" style="90" customWidth="1"/>
    <col min="2052" max="2052" width="33.5703125" style="90" customWidth="1"/>
    <col min="2053" max="2053" width="14.28515625" style="90" customWidth="1"/>
    <col min="2054" max="2054" width="31.85546875" style="90" customWidth="1"/>
    <col min="2055" max="2055" width="15.140625" style="90" customWidth="1"/>
    <col min="2056" max="2056" width="6.7109375" style="90" customWidth="1"/>
    <col min="2057" max="2057" width="25.140625" style="90" customWidth="1"/>
    <col min="2058" max="2059" width="11.7109375" style="90" customWidth="1"/>
    <col min="2060" max="2060" width="6.7109375" style="90" customWidth="1"/>
    <col min="2061" max="2061" width="26.85546875" style="90" customWidth="1"/>
    <col min="2062" max="2062" width="25.140625" style="90" customWidth="1"/>
    <col min="2063" max="2063" width="21.85546875" style="90" customWidth="1"/>
    <col min="2064" max="2064" width="15.140625" style="90" customWidth="1"/>
    <col min="2065" max="2065" width="3.42578125" style="90" customWidth="1"/>
    <col min="2066" max="2304" width="9.140625" style="90"/>
    <col min="2305" max="2305" width="7.5703125" style="90" customWidth="1"/>
    <col min="2306" max="2307" width="12.5703125" style="90" customWidth="1"/>
    <col min="2308" max="2308" width="33.5703125" style="90" customWidth="1"/>
    <col min="2309" max="2309" width="14.28515625" style="90" customWidth="1"/>
    <col min="2310" max="2310" width="31.85546875" style="90" customWidth="1"/>
    <col min="2311" max="2311" width="15.140625" style="90" customWidth="1"/>
    <col min="2312" max="2312" width="6.7109375" style="90" customWidth="1"/>
    <col min="2313" max="2313" width="25.140625" style="90" customWidth="1"/>
    <col min="2314" max="2315" width="11.7109375" style="90" customWidth="1"/>
    <col min="2316" max="2316" width="6.7109375" style="90" customWidth="1"/>
    <col min="2317" max="2317" width="26.85546875" style="90" customWidth="1"/>
    <col min="2318" max="2318" width="25.140625" style="90" customWidth="1"/>
    <col min="2319" max="2319" width="21.85546875" style="90" customWidth="1"/>
    <col min="2320" max="2320" width="15.140625" style="90" customWidth="1"/>
    <col min="2321" max="2321" width="3.42578125" style="90" customWidth="1"/>
    <col min="2322" max="2560" width="9.140625" style="90"/>
    <col min="2561" max="2561" width="7.5703125" style="90" customWidth="1"/>
    <col min="2562" max="2563" width="12.5703125" style="90" customWidth="1"/>
    <col min="2564" max="2564" width="33.5703125" style="90" customWidth="1"/>
    <col min="2565" max="2565" width="14.28515625" style="90" customWidth="1"/>
    <col min="2566" max="2566" width="31.85546875" style="90" customWidth="1"/>
    <col min="2567" max="2567" width="15.140625" style="90" customWidth="1"/>
    <col min="2568" max="2568" width="6.7109375" style="90" customWidth="1"/>
    <col min="2569" max="2569" width="25.140625" style="90" customWidth="1"/>
    <col min="2570" max="2571" width="11.7109375" style="90" customWidth="1"/>
    <col min="2572" max="2572" width="6.7109375" style="90" customWidth="1"/>
    <col min="2573" max="2573" width="26.85546875" style="90" customWidth="1"/>
    <col min="2574" max="2574" width="25.140625" style="90" customWidth="1"/>
    <col min="2575" max="2575" width="21.85546875" style="90" customWidth="1"/>
    <col min="2576" max="2576" width="15.140625" style="90" customWidth="1"/>
    <col min="2577" max="2577" width="3.42578125" style="90" customWidth="1"/>
    <col min="2578" max="2816" width="9.140625" style="90"/>
    <col min="2817" max="2817" width="7.5703125" style="90" customWidth="1"/>
    <col min="2818" max="2819" width="12.5703125" style="90" customWidth="1"/>
    <col min="2820" max="2820" width="33.5703125" style="90" customWidth="1"/>
    <col min="2821" max="2821" width="14.28515625" style="90" customWidth="1"/>
    <col min="2822" max="2822" width="31.85546875" style="90" customWidth="1"/>
    <col min="2823" max="2823" width="15.140625" style="90" customWidth="1"/>
    <col min="2824" max="2824" width="6.7109375" style="90" customWidth="1"/>
    <col min="2825" max="2825" width="25.140625" style="90" customWidth="1"/>
    <col min="2826" max="2827" width="11.7109375" style="90" customWidth="1"/>
    <col min="2828" max="2828" width="6.7109375" style="90" customWidth="1"/>
    <col min="2829" max="2829" width="26.85546875" style="90" customWidth="1"/>
    <col min="2830" max="2830" width="25.140625" style="90" customWidth="1"/>
    <col min="2831" max="2831" width="21.85546875" style="90" customWidth="1"/>
    <col min="2832" max="2832" width="15.140625" style="90" customWidth="1"/>
    <col min="2833" max="2833" width="3.42578125" style="90" customWidth="1"/>
    <col min="2834" max="3072" width="9.140625" style="90"/>
    <col min="3073" max="3073" width="7.5703125" style="90" customWidth="1"/>
    <col min="3074" max="3075" width="12.5703125" style="90" customWidth="1"/>
    <col min="3076" max="3076" width="33.5703125" style="90" customWidth="1"/>
    <col min="3077" max="3077" width="14.28515625" style="90" customWidth="1"/>
    <col min="3078" max="3078" width="31.85546875" style="90" customWidth="1"/>
    <col min="3079" max="3079" width="15.140625" style="90" customWidth="1"/>
    <col min="3080" max="3080" width="6.7109375" style="90" customWidth="1"/>
    <col min="3081" max="3081" width="25.140625" style="90" customWidth="1"/>
    <col min="3082" max="3083" width="11.7109375" style="90" customWidth="1"/>
    <col min="3084" max="3084" width="6.7109375" style="90" customWidth="1"/>
    <col min="3085" max="3085" width="26.85546875" style="90" customWidth="1"/>
    <col min="3086" max="3086" width="25.140625" style="90" customWidth="1"/>
    <col min="3087" max="3087" width="21.85546875" style="90" customWidth="1"/>
    <col min="3088" max="3088" width="15.140625" style="90" customWidth="1"/>
    <col min="3089" max="3089" width="3.42578125" style="90" customWidth="1"/>
    <col min="3090" max="3328" width="9.140625" style="90"/>
    <col min="3329" max="3329" width="7.5703125" style="90" customWidth="1"/>
    <col min="3330" max="3331" width="12.5703125" style="90" customWidth="1"/>
    <col min="3332" max="3332" width="33.5703125" style="90" customWidth="1"/>
    <col min="3333" max="3333" width="14.28515625" style="90" customWidth="1"/>
    <col min="3334" max="3334" width="31.85546875" style="90" customWidth="1"/>
    <col min="3335" max="3335" width="15.140625" style="90" customWidth="1"/>
    <col min="3336" max="3336" width="6.7109375" style="90" customWidth="1"/>
    <col min="3337" max="3337" width="25.140625" style="90" customWidth="1"/>
    <col min="3338" max="3339" width="11.7109375" style="90" customWidth="1"/>
    <col min="3340" max="3340" width="6.7109375" style="90" customWidth="1"/>
    <col min="3341" max="3341" width="26.85546875" style="90" customWidth="1"/>
    <col min="3342" max="3342" width="25.140625" style="90" customWidth="1"/>
    <col min="3343" max="3343" width="21.85546875" style="90" customWidth="1"/>
    <col min="3344" max="3344" width="15.140625" style="90" customWidth="1"/>
    <col min="3345" max="3345" width="3.42578125" style="90" customWidth="1"/>
    <col min="3346" max="3584" width="9.140625" style="90"/>
    <col min="3585" max="3585" width="7.5703125" style="90" customWidth="1"/>
    <col min="3586" max="3587" width="12.5703125" style="90" customWidth="1"/>
    <col min="3588" max="3588" width="33.5703125" style="90" customWidth="1"/>
    <col min="3589" max="3589" width="14.28515625" style="90" customWidth="1"/>
    <col min="3590" max="3590" width="31.85546875" style="90" customWidth="1"/>
    <col min="3591" max="3591" width="15.140625" style="90" customWidth="1"/>
    <col min="3592" max="3592" width="6.7109375" style="90" customWidth="1"/>
    <col min="3593" max="3593" width="25.140625" style="90" customWidth="1"/>
    <col min="3594" max="3595" width="11.7109375" style="90" customWidth="1"/>
    <col min="3596" max="3596" width="6.7109375" style="90" customWidth="1"/>
    <col min="3597" max="3597" width="26.85546875" style="90" customWidth="1"/>
    <col min="3598" max="3598" width="25.140625" style="90" customWidth="1"/>
    <col min="3599" max="3599" width="21.85546875" style="90" customWidth="1"/>
    <col min="3600" max="3600" width="15.140625" style="90" customWidth="1"/>
    <col min="3601" max="3601" width="3.42578125" style="90" customWidth="1"/>
    <col min="3602" max="3840" width="9.140625" style="90"/>
    <col min="3841" max="3841" width="7.5703125" style="90" customWidth="1"/>
    <col min="3842" max="3843" width="12.5703125" style="90" customWidth="1"/>
    <col min="3844" max="3844" width="33.5703125" style="90" customWidth="1"/>
    <col min="3845" max="3845" width="14.28515625" style="90" customWidth="1"/>
    <col min="3846" max="3846" width="31.85546875" style="90" customWidth="1"/>
    <col min="3847" max="3847" width="15.140625" style="90" customWidth="1"/>
    <col min="3848" max="3848" width="6.7109375" style="90" customWidth="1"/>
    <col min="3849" max="3849" width="25.140625" style="90" customWidth="1"/>
    <col min="3850" max="3851" width="11.7109375" style="90" customWidth="1"/>
    <col min="3852" max="3852" width="6.7109375" style="90" customWidth="1"/>
    <col min="3853" max="3853" width="26.85546875" style="90" customWidth="1"/>
    <col min="3854" max="3854" width="25.140625" style="90" customWidth="1"/>
    <col min="3855" max="3855" width="21.85546875" style="90" customWidth="1"/>
    <col min="3856" max="3856" width="15.140625" style="90" customWidth="1"/>
    <col min="3857" max="3857" width="3.42578125" style="90" customWidth="1"/>
    <col min="3858" max="4096" width="9.140625" style="90"/>
    <col min="4097" max="4097" width="7.5703125" style="90" customWidth="1"/>
    <col min="4098" max="4099" width="12.5703125" style="90" customWidth="1"/>
    <col min="4100" max="4100" width="33.5703125" style="90" customWidth="1"/>
    <col min="4101" max="4101" width="14.28515625" style="90" customWidth="1"/>
    <col min="4102" max="4102" width="31.85546875" style="90" customWidth="1"/>
    <col min="4103" max="4103" width="15.140625" style="90" customWidth="1"/>
    <col min="4104" max="4104" width="6.7109375" style="90" customWidth="1"/>
    <col min="4105" max="4105" width="25.140625" style="90" customWidth="1"/>
    <col min="4106" max="4107" width="11.7109375" style="90" customWidth="1"/>
    <col min="4108" max="4108" width="6.7109375" style="90" customWidth="1"/>
    <col min="4109" max="4109" width="26.85546875" style="90" customWidth="1"/>
    <col min="4110" max="4110" width="25.140625" style="90" customWidth="1"/>
    <col min="4111" max="4111" width="21.85546875" style="90" customWidth="1"/>
    <col min="4112" max="4112" width="15.140625" style="90" customWidth="1"/>
    <col min="4113" max="4113" width="3.42578125" style="90" customWidth="1"/>
    <col min="4114" max="4352" width="9.140625" style="90"/>
    <col min="4353" max="4353" width="7.5703125" style="90" customWidth="1"/>
    <col min="4354" max="4355" width="12.5703125" style="90" customWidth="1"/>
    <col min="4356" max="4356" width="33.5703125" style="90" customWidth="1"/>
    <col min="4357" max="4357" width="14.28515625" style="90" customWidth="1"/>
    <col min="4358" max="4358" width="31.85546875" style="90" customWidth="1"/>
    <col min="4359" max="4359" width="15.140625" style="90" customWidth="1"/>
    <col min="4360" max="4360" width="6.7109375" style="90" customWidth="1"/>
    <col min="4361" max="4361" width="25.140625" style="90" customWidth="1"/>
    <col min="4362" max="4363" width="11.7109375" style="90" customWidth="1"/>
    <col min="4364" max="4364" width="6.7109375" style="90" customWidth="1"/>
    <col min="4365" max="4365" width="26.85546875" style="90" customWidth="1"/>
    <col min="4366" max="4366" width="25.140625" style="90" customWidth="1"/>
    <col min="4367" max="4367" width="21.85546875" style="90" customWidth="1"/>
    <col min="4368" max="4368" width="15.140625" style="90" customWidth="1"/>
    <col min="4369" max="4369" width="3.42578125" style="90" customWidth="1"/>
    <col min="4370" max="4608" width="9.140625" style="90"/>
    <col min="4609" max="4609" width="7.5703125" style="90" customWidth="1"/>
    <col min="4610" max="4611" width="12.5703125" style="90" customWidth="1"/>
    <col min="4612" max="4612" width="33.5703125" style="90" customWidth="1"/>
    <col min="4613" max="4613" width="14.28515625" style="90" customWidth="1"/>
    <col min="4614" max="4614" width="31.85546875" style="90" customWidth="1"/>
    <col min="4615" max="4615" width="15.140625" style="90" customWidth="1"/>
    <col min="4616" max="4616" width="6.7109375" style="90" customWidth="1"/>
    <col min="4617" max="4617" width="25.140625" style="90" customWidth="1"/>
    <col min="4618" max="4619" width="11.7109375" style="90" customWidth="1"/>
    <col min="4620" max="4620" width="6.7109375" style="90" customWidth="1"/>
    <col min="4621" max="4621" width="26.85546875" style="90" customWidth="1"/>
    <col min="4622" max="4622" width="25.140625" style="90" customWidth="1"/>
    <col min="4623" max="4623" width="21.85546875" style="90" customWidth="1"/>
    <col min="4624" max="4624" width="15.140625" style="90" customWidth="1"/>
    <col min="4625" max="4625" width="3.42578125" style="90" customWidth="1"/>
    <col min="4626" max="4864" width="9.140625" style="90"/>
    <col min="4865" max="4865" width="7.5703125" style="90" customWidth="1"/>
    <col min="4866" max="4867" width="12.5703125" style="90" customWidth="1"/>
    <col min="4868" max="4868" width="33.5703125" style="90" customWidth="1"/>
    <col min="4869" max="4869" width="14.28515625" style="90" customWidth="1"/>
    <col min="4870" max="4870" width="31.85546875" style="90" customWidth="1"/>
    <col min="4871" max="4871" width="15.140625" style="90" customWidth="1"/>
    <col min="4872" max="4872" width="6.7109375" style="90" customWidth="1"/>
    <col min="4873" max="4873" width="25.140625" style="90" customWidth="1"/>
    <col min="4874" max="4875" width="11.7109375" style="90" customWidth="1"/>
    <col min="4876" max="4876" width="6.7109375" style="90" customWidth="1"/>
    <col min="4877" max="4877" width="26.85546875" style="90" customWidth="1"/>
    <col min="4878" max="4878" width="25.140625" style="90" customWidth="1"/>
    <col min="4879" max="4879" width="21.85546875" style="90" customWidth="1"/>
    <col min="4880" max="4880" width="15.140625" style="90" customWidth="1"/>
    <col min="4881" max="4881" width="3.42578125" style="90" customWidth="1"/>
    <col min="4882" max="5120" width="9.140625" style="90"/>
    <col min="5121" max="5121" width="7.5703125" style="90" customWidth="1"/>
    <col min="5122" max="5123" width="12.5703125" style="90" customWidth="1"/>
    <col min="5124" max="5124" width="33.5703125" style="90" customWidth="1"/>
    <col min="5125" max="5125" width="14.28515625" style="90" customWidth="1"/>
    <col min="5126" max="5126" width="31.85546875" style="90" customWidth="1"/>
    <col min="5127" max="5127" width="15.140625" style="90" customWidth="1"/>
    <col min="5128" max="5128" width="6.7109375" style="90" customWidth="1"/>
    <col min="5129" max="5129" width="25.140625" style="90" customWidth="1"/>
    <col min="5130" max="5131" width="11.7109375" style="90" customWidth="1"/>
    <col min="5132" max="5132" width="6.7109375" style="90" customWidth="1"/>
    <col min="5133" max="5133" width="26.85546875" style="90" customWidth="1"/>
    <col min="5134" max="5134" width="25.140625" style="90" customWidth="1"/>
    <col min="5135" max="5135" width="21.85546875" style="90" customWidth="1"/>
    <col min="5136" max="5136" width="15.140625" style="90" customWidth="1"/>
    <col min="5137" max="5137" width="3.42578125" style="90" customWidth="1"/>
    <col min="5138" max="5376" width="9.140625" style="90"/>
    <col min="5377" max="5377" width="7.5703125" style="90" customWidth="1"/>
    <col min="5378" max="5379" width="12.5703125" style="90" customWidth="1"/>
    <col min="5380" max="5380" width="33.5703125" style="90" customWidth="1"/>
    <col min="5381" max="5381" width="14.28515625" style="90" customWidth="1"/>
    <col min="5382" max="5382" width="31.85546875" style="90" customWidth="1"/>
    <col min="5383" max="5383" width="15.140625" style="90" customWidth="1"/>
    <col min="5384" max="5384" width="6.7109375" style="90" customWidth="1"/>
    <col min="5385" max="5385" width="25.140625" style="90" customWidth="1"/>
    <col min="5386" max="5387" width="11.7109375" style="90" customWidth="1"/>
    <col min="5388" max="5388" width="6.7109375" style="90" customWidth="1"/>
    <col min="5389" max="5389" width="26.85546875" style="90" customWidth="1"/>
    <col min="5390" max="5390" width="25.140625" style="90" customWidth="1"/>
    <col min="5391" max="5391" width="21.85546875" style="90" customWidth="1"/>
    <col min="5392" max="5392" width="15.140625" style="90" customWidth="1"/>
    <col min="5393" max="5393" width="3.42578125" style="90" customWidth="1"/>
    <col min="5394" max="5632" width="9.140625" style="90"/>
    <col min="5633" max="5633" width="7.5703125" style="90" customWidth="1"/>
    <col min="5634" max="5635" width="12.5703125" style="90" customWidth="1"/>
    <col min="5636" max="5636" width="33.5703125" style="90" customWidth="1"/>
    <col min="5637" max="5637" width="14.28515625" style="90" customWidth="1"/>
    <col min="5638" max="5638" width="31.85546875" style="90" customWidth="1"/>
    <col min="5639" max="5639" width="15.140625" style="90" customWidth="1"/>
    <col min="5640" max="5640" width="6.7109375" style="90" customWidth="1"/>
    <col min="5641" max="5641" width="25.140625" style="90" customWidth="1"/>
    <col min="5642" max="5643" width="11.7109375" style="90" customWidth="1"/>
    <col min="5644" max="5644" width="6.7109375" style="90" customWidth="1"/>
    <col min="5645" max="5645" width="26.85546875" style="90" customWidth="1"/>
    <col min="5646" max="5646" width="25.140625" style="90" customWidth="1"/>
    <col min="5647" max="5647" width="21.85546875" style="90" customWidth="1"/>
    <col min="5648" max="5648" width="15.140625" style="90" customWidth="1"/>
    <col min="5649" max="5649" width="3.42578125" style="90" customWidth="1"/>
    <col min="5650" max="5888" width="9.140625" style="90"/>
    <col min="5889" max="5889" width="7.5703125" style="90" customWidth="1"/>
    <col min="5890" max="5891" width="12.5703125" style="90" customWidth="1"/>
    <col min="5892" max="5892" width="33.5703125" style="90" customWidth="1"/>
    <col min="5893" max="5893" width="14.28515625" style="90" customWidth="1"/>
    <col min="5894" max="5894" width="31.85546875" style="90" customWidth="1"/>
    <col min="5895" max="5895" width="15.140625" style="90" customWidth="1"/>
    <col min="5896" max="5896" width="6.7109375" style="90" customWidth="1"/>
    <col min="5897" max="5897" width="25.140625" style="90" customWidth="1"/>
    <col min="5898" max="5899" width="11.7109375" style="90" customWidth="1"/>
    <col min="5900" max="5900" width="6.7109375" style="90" customWidth="1"/>
    <col min="5901" max="5901" width="26.85546875" style="90" customWidth="1"/>
    <col min="5902" max="5902" width="25.140625" style="90" customWidth="1"/>
    <col min="5903" max="5903" width="21.85546875" style="90" customWidth="1"/>
    <col min="5904" max="5904" width="15.140625" style="90" customWidth="1"/>
    <col min="5905" max="5905" width="3.42578125" style="90" customWidth="1"/>
    <col min="5906" max="6144" width="9.140625" style="90"/>
    <col min="6145" max="6145" width="7.5703125" style="90" customWidth="1"/>
    <col min="6146" max="6147" width="12.5703125" style="90" customWidth="1"/>
    <col min="6148" max="6148" width="33.5703125" style="90" customWidth="1"/>
    <col min="6149" max="6149" width="14.28515625" style="90" customWidth="1"/>
    <col min="6150" max="6150" width="31.85546875" style="90" customWidth="1"/>
    <col min="6151" max="6151" width="15.140625" style="90" customWidth="1"/>
    <col min="6152" max="6152" width="6.7109375" style="90" customWidth="1"/>
    <col min="6153" max="6153" width="25.140625" style="90" customWidth="1"/>
    <col min="6154" max="6155" width="11.7109375" style="90" customWidth="1"/>
    <col min="6156" max="6156" width="6.7109375" style="90" customWidth="1"/>
    <col min="6157" max="6157" width="26.85546875" style="90" customWidth="1"/>
    <col min="6158" max="6158" width="25.140625" style="90" customWidth="1"/>
    <col min="6159" max="6159" width="21.85546875" style="90" customWidth="1"/>
    <col min="6160" max="6160" width="15.140625" style="90" customWidth="1"/>
    <col min="6161" max="6161" width="3.42578125" style="90" customWidth="1"/>
    <col min="6162" max="6400" width="9.140625" style="90"/>
    <col min="6401" max="6401" width="7.5703125" style="90" customWidth="1"/>
    <col min="6402" max="6403" width="12.5703125" style="90" customWidth="1"/>
    <col min="6404" max="6404" width="33.5703125" style="90" customWidth="1"/>
    <col min="6405" max="6405" width="14.28515625" style="90" customWidth="1"/>
    <col min="6406" max="6406" width="31.85546875" style="90" customWidth="1"/>
    <col min="6407" max="6407" width="15.140625" style="90" customWidth="1"/>
    <col min="6408" max="6408" width="6.7109375" style="90" customWidth="1"/>
    <col min="6409" max="6409" width="25.140625" style="90" customWidth="1"/>
    <col min="6410" max="6411" width="11.7109375" style="90" customWidth="1"/>
    <col min="6412" max="6412" width="6.7109375" style="90" customWidth="1"/>
    <col min="6413" max="6413" width="26.85546875" style="90" customWidth="1"/>
    <col min="6414" max="6414" width="25.140625" style="90" customWidth="1"/>
    <col min="6415" max="6415" width="21.85546875" style="90" customWidth="1"/>
    <col min="6416" max="6416" width="15.140625" style="90" customWidth="1"/>
    <col min="6417" max="6417" width="3.42578125" style="90" customWidth="1"/>
    <col min="6418" max="6656" width="9.140625" style="90"/>
    <col min="6657" max="6657" width="7.5703125" style="90" customWidth="1"/>
    <col min="6658" max="6659" width="12.5703125" style="90" customWidth="1"/>
    <col min="6660" max="6660" width="33.5703125" style="90" customWidth="1"/>
    <col min="6661" max="6661" width="14.28515625" style="90" customWidth="1"/>
    <col min="6662" max="6662" width="31.85546875" style="90" customWidth="1"/>
    <col min="6663" max="6663" width="15.140625" style="90" customWidth="1"/>
    <col min="6664" max="6664" width="6.7109375" style="90" customWidth="1"/>
    <col min="6665" max="6665" width="25.140625" style="90" customWidth="1"/>
    <col min="6666" max="6667" width="11.7109375" style="90" customWidth="1"/>
    <col min="6668" max="6668" width="6.7109375" style="90" customWidth="1"/>
    <col min="6669" max="6669" width="26.85546875" style="90" customWidth="1"/>
    <col min="6670" max="6670" width="25.140625" style="90" customWidth="1"/>
    <col min="6671" max="6671" width="21.85546875" style="90" customWidth="1"/>
    <col min="6672" max="6672" width="15.140625" style="90" customWidth="1"/>
    <col min="6673" max="6673" width="3.42578125" style="90" customWidth="1"/>
    <col min="6674" max="6912" width="9.140625" style="90"/>
    <col min="6913" max="6913" width="7.5703125" style="90" customWidth="1"/>
    <col min="6914" max="6915" width="12.5703125" style="90" customWidth="1"/>
    <col min="6916" max="6916" width="33.5703125" style="90" customWidth="1"/>
    <col min="6917" max="6917" width="14.28515625" style="90" customWidth="1"/>
    <col min="6918" max="6918" width="31.85546875" style="90" customWidth="1"/>
    <col min="6919" max="6919" width="15.140625" style="90" customWidth="1"/>
    <col min="6920" max="6920" width="6.7109375" style="90" customWidth="1"/>
    <col min="6921" max="6921" width="25.140625" style="90" customWidth="1"/>
    <col min="6922" max="6923" width="11.7109375" style="90" customWidth="1"/>
    <col min="6924" max="6924" width="6.7109375" style="90" customWidth="1"/>
    <col min="6925" max="6925" width="26.85546875" style="90" customWidth="1"/>
    <col min="6926" max="6926" width="25.140625" style="90" customWidth="1"/>
    <col min="6927" max="6927" width="21.85546875" style="90" customWidth="1"/>
    <col min="6928" max="6928" width="15.140625" style="90" customWidth="1"/>
    <col min="6929" max="6929" width="3.42578125" style="90" customWidth="1"/>
    <col min="6930" max="7168" width="9.140625" style="90"/>
    <col min="7169" max="7169" width="7.5703125" style="90" customWidth="1"/>
    <col min="7170" max="7171" width="12.5703125" style="90" customWidth="1"/>
    <col min="7172" max="7172" width="33.5703125" style="90" customWidth="1"/>
    <col min="7173" max="7173" width="14.28515625" style="90" customWidth="1"/>
    <col min="7174" max="7174" width="31.85546875" style="90" customWidth="1"/>
    <col min="7175" max="7175" width="15.140625" style="90" customWidth="1"/>
    <col min="7176" max="7176" width="6.7109375" style="90" customWidth="1"/>
    <col min="7177" max="7177" width="25.140625" style="90" customWidth="1"/>
    <col min="7178" max="7179" width="11.7109375" style="90" customWidth="1"/>
    <col min="7180" max="7180" width="6.7109375" style="90" customWidth="1"/>
    <col min="7181" max="7181" width="26.85546875" style="90" customWidth="1"/>
    <col min="7182" max="7182" width="25.140625" style="90" customWidth="1"/>
    <col min="7183" max="7183" width="21.85546875" style="90" customWidth="1"/>
    <col min="7184" max="7184" width="15.140625" style="90" customWidth="1"/>
    <col min="7185" max="7185" width="3.42578125" style="90" customWidth="1"/>
    <col min="7186" max="7424" width="9.140625" style="90"/>
    <col min="7425" max="7425" width="7.5703125" style="90" customWidth="1"/>
    <col min="7426" max="7427" width="12.5703125" style="90" customWidth="1"/>
    <col min="7428" max="7428" width="33.5703125" style="90" customWidth="1"/>
    <col min="7429" max="7429" width="14.28515625" style="90" customWidth="1"/>
    <col min="7430" max="7430" width="31.85546875" style="90" customWidth="1"/>
    <col min="7431" max="7431" width="15.140625" style="90" customWidth="1"/>
    <col min="7432" max="7432" width="6.7109375" style="90" customWidth="1"/>
    <col min="7433" max="7433" width="25.140625" style="90" customWidth="1"/>
    <col min="7434" max="7435" width="11.7109375" style="90" customWidth="1"/>
    <col min="7436" max="7436" width="6.7109375" style="90" customWidth="1"/>
    <col min="7437" max="7437" width="26.85546875" style="90" customWidth="1"/>
    <col min="7438" max="7438" width="25.140625" style="90" customWidth="1"/>
    <col min="7439" max="7439" width="21.85546875" style="90" customWidth="1"/>
    <col min="7440" max="7440" width="15.140625" style="90" customWidth="1"/>
    <col min="7441" max="7441" width="3.42578125" style="90" customWidth="1"/>
    <col min="7442" max="7680" width="9.140625" style="90"/>
    <col min="7681" max="7681" width="7.5703125" style="90" customWidth="1"/>
    <col min="7682" max="7683" width="12.5703125" style="90" customWidth="1"/>
    <col min="7684" max="7684" width="33.5703125" style="90" customWidth="1"/>
    <col min="7685" max="7685" width="14.28515625" style="90" customWidth="1"/>
    <col min="7686" max="7686" width="31.85546875" style="90" customWidth="1"/>
    <col min="7687" max="7687" width="15.140625" style="90" customWidth="1"/>
    <col min="7688" max="7688" width="6.7109375" style="90" customWidth="1"/>
    <col min="7689" max="7689" width="25.140625" style="90" customWidth="1"/>
    <col min="7690" max="7691" width="11.7109375" style="90" customWidth="1"/>
    <col min="7692" max="7692" width="6.7109375" style="90" customWidth="1"/>
    <col min="7693" max="7693" width="26.85546875" style="90" customWidth="1"/>
    <col min="7694" max="7694" width="25.140625" style="90" customWidth="1"/>
    <col min="7695" max="7695" width="21.85546875" style="90" customWidth="1"/>
    <col min="7696" max="7696" width="15.140625" style="90" customWidth="1"/>
    <col min="7697" max="7697" width="3.42578125" style="90" customWidth="1"/>
    <col min="7698" max="7936" width="9.140625" style="90"/>
    <col min="7937" max="7937" width="7.5703125" style="90" customWidth="1"/>
    <col min="7938" max="7939" width="12.5703125" style="90" customWidth="1"/>
    <col min="7940" max="7940" width="33.5703125" style="90" customWidth="1"/>
    <col min="7941" max="7941" width="14.28515625" style="90" customWidth="1"/>
    <col min="7942" max="7942" width="31.85546875" style="90" customWidth="1"/>
    <col min="7943" max="7943" width="15.140625" style="90" customWidth="1"/>
    <col min="7944" max="7944" width="6.7109375" style="90" customWidth="1"/>
    <col min="7945" max="7945" width="25.140625" style="90" customWidth="1"/>
    <col min="7946" max="7947" width="11.7109375" style="90" customWidth="1"/>
    <col min="7948" max="7948" width="6.7109375" style="90" customWidth="1"/>
    <col min="7949" max="7949" width="26.85546875" style="90" customWidth="1"/>
    <col min="7950" max="7950" width="25.140625" style="90" customWidth="1"/>
    <col min="7951" max="7951" width="21.85546875" style="90" customWidth="1"/>
    <col min="7952" max="7952" width="15.140625" style="90" customWidth="1"/>
    <col min="7953" max="7953" width="3.42578125" style="90" customWidth="1"/>
    <col min="7954" max="8192" width="9.140625" style="90"/>
    <col min="8193" max="8193" width="7.5703125" style="90" customWidth="1"/>
    <col min="8194" max="8195" width="12.5703125" style="90" customWidth="1"/>
    <col min="8196" max="8196" width="33.5703125" style="90" customWidth="1"/>
    <col min="8197" max="8197" width="14.28515625" style="90" customWidth="1"/>
    <col min="8198" max="8198" width="31.85546875" style="90" customWidth="1"/>
    <col min="8199" max="8199" width="15.140625" style="90" customWidth="1"/>
    <col min="8200" max="8200" width="6.7109375" style="90" customWidth="1"/>
    <col min="8201" max="8201" width="25.140625" style="90" customWidth="1"/>
    <col min="8202" max="8203" width="11.7109375" style="90" customWidth="1"/>
    <col min="8204" max="8204" width="6.7109375" style="90" customWidth="1"/>
    <col min="8205" max="8205" width="26.85546875" style="90" customWidth="1"/>
    <col min="8206" max="8206" width="25.140625" style="90" customWidth="1"/>
    <col min="8207" max="8207" width="21.85546875" style="90" customWidth="1"/>
    <col min="8208" max="8208" width="15.140625" style="90" customWidth="1"/>
    <col min="8209" max="8209" width="3.42578125" style="90" customWidth="1"/>
    <col min="8210" max="8448" width="9.140625" style="90"/>
    <col min="8449" max="8449" width="7.5703125" style="90" customWidth="1"/>
    <col min="8450" max="8451" width="12.5703125" style="90" customWidth="1"/>
    <col min="8452" max="8452" width="33.5703125" style="90" customWidth="1"/>
    <col min="8453" max="8453" width="14.28515625" style="90" customWidth="1"/>
    <col min="8454" max="8454" width="31.85546875" style="90" customWidth="1"/>
    <col min="8455" max="8455" width="15.140625" style="90" customWidth="1"/>
    <col min="8456" max="8456" width="6.7109375" style="90" customWidth="1"/>
    <col min="8457" max="8457" width="25.140625" style="90" customWidth="1"/>
    <col min="8458" max="8459" width="11.7109375" style="90" customWidth="1"/>
    <col min="8460" max="8460" width="6.7109375" style="90" customWidth="1"/>
    <col min="8461" max="8461" width="26.85546875" style="90" customWidth="1"/>
    <col min="8462" max="8462" width="25.140625" style="90" customWidth="1"/>
    <col min="8463" max="8463" width="21.85546875" style="90" customWidth="1"/>
    <col min="8464" max="8464" width="15.140625" style="90" customWidth="1"/>
    <col min="8465" max="8465" width="3.42578125" style="90" customWidth="1"/>
    <col min="8466" max="8704" width="9.140625" style="90"/>
    <col min="8705" max="8705" width="7.5703125" style="90" customWidth="1"/>
    <col min="8706" max="8707" width="12.5703125" style="90" customWidth="1"/>
    <col min="8708" max="8708" width="33.5703125" style="90" customWidth="1"/>
    <col min="8709" max="8709" width="14.28515625" style="90" customWidth="1"/>
    <col min="8710" max="8710" width="31.85546875" style="90" customWidth="1"/>
    <col min="8711" max="8711" width="15.140625" style="90" customWidth="1"/>
    <col min="8712" max="8712" width="6.7109375" style="90" customWidth="1"/>
    <col min="8713" max="8713" width="25.140625" style="90" customWidth="1"/>
    <col min="8714" max="8715" width="11.7109375" style="90" customWidth="1"/>
    <col min="8716" max="8716" width="6.7109375" style="90" customWidth="1"/>
    <col min="8717" max="8717" width="26.85546875" style="90" customWidth="1"/>
    <col min="8718" max="8718" width="25.140625" style="90" customWidth="1"/>
    <col min="8719" max="8719" width="21.85546875" style="90" customWidth="1"/>
    <col min="8720" max="8720" width="15.140625" style="90" customWidth="1"/>
    <col min="8721" max="8721" width="3.42578125" style="90" customWidth="1"/>
    <col min="8722" max="8960" width="9.140625" style="90"/>
    <col min="8961" max="8961" width="7.5703125" style="90" customWidth="1"/>
    <col min="8962" max="8963" width="12.5703125" style="90" customWidth="1"/>
    <col min="8964" max="8964" width="33.5703125" style="90" customWidth="1"/>
    <col min="8965" max="8965" width="14.28515625" style="90" customWidth="1"/>
    <col min="8966" max="8966" width="31.85546875" style="90" customWidth="1"/>
    <col min="8967" max="8967" width="15.140625" style="90" customWidth="1"/>
    <col min="8968" max="8968" width="6.7109375" style="90" customWidth="1"/>
    <col min="8969" max="8969" width="25.140625" style="90" customWidth="1"/>
    <col min="8970" max="8971" width="11.7109375" style="90" customWidth="1"/>
    <col min="8972" max="8972" width="6.7109375" style="90" customWidth="1"/>
    <col min="8973" max="8973" width="26.85546875" style="90" customWidth="1"/>
    <col min="8974" max="8974" width="25.140625" style="90" customWidth="1"/>
    <col min="8975" max="8975" width="21.85546875" style="90" customWidth="1"/>
    <col min="8976" max="8976" width="15.140625" style="90" customWidth="1"/>
    <col min="8977" max="8977" width="3.42578125" style="90" customWidth="1"/>
    <col min="8978" max="9216" width="9.140625" style="90"/>
    <col min="9217" max="9217" width="7.5703125" style="90" customWidth="1"/>
    <col min="9218" max="9219" width="12.5703125" style="90" customWidth="1"/>
    <col min="9220" max="9220" width="33.5703125" style="90" customWidth="1"/>
    <col min="9221" max="9221" width="14.28515625" style="90" customWidth="1"/>
    <col min="9222" max="9222" width="31.85546875" style="90" customWidth="1"/>
    <col min="9223" max="9223" width="15.140625" style="90" customWidth="1"/>
    <col min="9224" max="9224" width="6.7109375" style="90" customWidth="1"/>
    <col min="9225" max="9225" width="25.140625" style="90" customWidth="1"/>
    <col min="9226" max="9227" width="11.7109375" style="90" customWidth="1"/>
    <col min="9228" max="9228" width="6.7109375" style="90" customWidth="1"/>
    <col min="9229" max="9229" width="26.85546875" style="90" customWidth="1"/>
    <col min="9230" max="9230" width="25.140625" style="90" customWidth="1"/>
    <col min="9231" max="9231" width="21.85546875" style="90" customWidth="1"/>
    <col min="9232" max="9232" width="15.140625" style="90" customWidth="1"/>
    <col min="9233" max="9233" width="3.42578125" style="90" customWidth="1"/>
    <col min="9234" max="9472" width="9.140625" style="90"/>
    <col min="9473" max="9473" width="7.5703125" style="90" customWidth="1"/>
    <col min="9474" max="9475" width="12.5703125" style="90" customWidth="1"/>
    <col min="9476" max="9476" width="33.5703125" style="90" customWidth="1"/>
    <col min="9477" max="9477" width="14.28515625" style="90" customWidth="1"/>
    <col min="9478" max="9478" width="31.85546875" style="90" customWidth="1"/>
    <col min="9479" max="9479" width="15.140625" style="90" customWidth="1"/>
    <col min="9480" max="9480" width="6.7109375" style="90" customWidth="1"/>
    <col min="9481" max="9481" width="25.140625" style="90" customWidth="1"/>
    <col min="9482" max="9483" width="11.7109375" style="90" customWidth="1"/>
    <col min="9484" max="9484" width="6.7109375" style="90" customWidth="1"/>
    <col min="9485" max="9485" width="26.85546875" style="90" customWidth="1"/>
    <col min="9486" max="9486" width="25.140625" style="90" customWidth="1"/>
    <col min="9487" max="9487" width="21.85546875" style="90" customWidth="1"/>
    <col min="9488" max="9488" width="15.140625" style="90" customWidth="1"/>
    <col min="9489" max="9489" width="3.42578125" style="90" customWidth="1"/>
    <col min="9490" max="9728" width="9.140625" style="90"/>
    <col min="9729" max="9729" width="7.5703125" style="90" customWidth="1"/>
    <col min="9730" max="9731" width="12.5703125" style="90" customWidth="1"/>
    <col min="9732" max="9732" width="33.5703125" style="90" customWidth="1"/>
    <col min="9733" max="9733" width="14.28515625" style="90" customWidth="1"/>
    <col min="9734" max="9734" width="31.85546875" style="90" customWidth="1"/>
    <col min="9735" max="9735" width="15.140625" style="90" customWidth="1"/>
    <col min="9736" max="9736" width="6.7109375" style="90" customWidth="1"/>
    <col min="9737" max="9737" width="25.140625" style="90" customWidth="1"/>
    <col min="9738" max="9739" width="11.7109375" style="90" customWidth="1"/>
    <col min="9740" max="9740" width="6.7109375" style="90" customWidth="1"/>
    <col min="9741" max="9741" width="26.85546875" style="90" customWidth="1"/>
    <col min="9742" max="9742" width="25.140625" style="90" customWidth="1"/>
    <col min="9743" max="9743" width="21.85546875" style="90" customWidth="1"/>
    <col min="9744" max="9744" width="15.140625" style="90" customWidth="1"/>
    <col min="9745" max="9745" width="3.42578125" style="90" customWidth="1"/>
    <col min="9746" max="9984" width="9.140625" style="90"/>
    <col min="9985" max="9985" width="7.5703125" style="90" customWidth="1"/>
    <col min="9986" max="9987" width="12.5703125" style="90" customWidth="1"/>
    <col min="9988" max="9988" width="33.5703125" style="90" customWidth="1"/>
    <col min="9989" max="9989" width="14.28515625" style="90" customWidth="1"/>
    <col min="9990" max="9990" width="31.85546875" style="90" customWidth="1"/>
    <col min="9991" max="9991" width="15.140625" style="90" customWidth="1"/>
    <col min="9992" max="9992" width="6.7109375" style="90" customWidth="1"/>
    <col min="9993" max="9993" width="25.140625" style="90" customWidth="1"/>
    <col min="9994" max="9995" width="11.7109375" style="90" customWidth="1"/>
    <col min="9996" max="9996" width="6.7109375" style="90" customWidth="1"/>
    <col min="9997" max="9997" width="26.85546875" style="90" customWidth="1"/>
    <col min="9998" max="9998" width="25.140625" style="90" customWidth="1"/>
    <col min="9999" max="9999" width="21.85546875" style="90" customWidth="1"/>
    <col min="10000" max="10000" width="15.140625" style="90" customWidth="1"/>
    <col min="10001" max="10001" width="3.42578125" style="90" customWidth="1"/>
    <col min="10002" max="10240" width="9.140625" style="90"/>
    <col min="10241" max="10241" width="7.5703125" style="90" customWidth="1"/>
    <col min="10242" max="10243" width="12.5703125" style="90" customWidth="1"/>
    <col min="10244" max="10244" width="33.5703125" style="90" customWidth="1"/>
    <col min="10245" max="10245" width="14.28515625" style="90" customWidth="1"/>
    <col min="10246" max="10246" width="31.85546875" style="90" customWidth="1"/>
    <col min="10247" max="10247" width="15.140625" style="90" customWidth="1"/>
    <col min="10248" max="10248" width="6.7109375" style="90" customWidth="1"/>
    <col min="10249" max="10249" width="25.140625" style="90" customWidth="1"/>
    <col min="10250" max="10251" width="11.7109375" style="90" customWidth="1"/>
    <col min="10252" max="10252" width="6.7109375" style="90" customWidth="1"/>
    <col min="10253" max="10253" width="26.85546875" style="90" customWidth="1"/>
    <col min="10254" max="10254" width="25.140625" style="90" customWidth="1"/>
    <col min="10255" max="10255" width="21.85546875" style="90" customWidth="1"/>
    <col min="10256" max="10256" width="15.140625" style="90" customWidth="1"/>
    <col min="10257" max="10257" width="3.42578125" style="90" customWidth="1"/>
    <col min="10258" max="10496" width="9.140625" style="90"/>
    <col min="10497" max="10497" width="7.5703125" style="90" customWidth="1"/>
    <col min="10498" max="10499" width="12.5703125" style="90" customWidth="1"/>
    <col min="10500" max="10500" width="33.5703125" style="90" customWidth="1"/>
    <col min="10501" max="10501" width="14.28515625" style="90" customWidth="1"/>
    <col min="10502" max="10502" width="31.85546875" style="90" customWidth="1"/>
    <col min="10503" max="10503" width="15.140625" style="90" customWidth="1"/>
    <col min="10504" max="10504" width="6.7109375" style="90" customWidth="1"/>
    <col min="10505" max="10505" width="25.140625" style="90" customWidth="1"/>
    <col min="10506" max="10507" width="11.7109375" style="90" customWidth="1"/>
    <col min="10508" max="10508" width="6.7109375" style="90" customWidth="1"/>
    <col min="10509" max="10509" width="26.85546875" style="90" customWidth="1"/>
    <col min="10510" max="10510" width="25.140625" style="90" customWidth="1"/>
    <col min="10511" max="10511" width="21.85546875" style="90" customWidth="1"/>
    <col min="10512" max="10512" width="15.140625" style="90" customWidth="1"/>
    <col min="10513" max="10513" width="3.42578125" style="90" customWidth="1"/>
    <col min="10514" max="10752" width="9.140625" style="90"/>
    <col min="10753" max="10753" width="7.5703125" style="90" customWidth="1"/>
    <col min="10754" max="10755" width="12.5703125" style="90" customWidth="1"/>
    <col min="10756" max="10756" width="33.5703125" style="90" customWidth="1"/>
    <col min="10757" max="10757" width="14.28515625" style="90" customWidth="1"/>
    <col min="10758" max="10758" width="31.85546875" style="90" customWidth="1"/>
    <col min="10759" max="10759" width="15.140625" style="90" customWidth="1"/>
    <col min="10760" max="10760" width="6.7109375" style="90" customWidth="1"/>
    <col min="10761" max="10761" width="25.140625" style="90" customWidth="1"/>
    <col min="10762" max="10763" width="11.7109375" style="90" customWidth="1"/>
    <col min="10764" max="10764" width="6.7109375" style="90" customWidth="1"/>
    <col min="10765" max="10765" width="26.85546875" style="90" customWidth="1"/>
    <col min="10766" max="10766" width="25.140625" style="90" customWidth="1"/>
    <col min="10767" max="10767" width="21.85546875" style="90" customWidth="1"/>
    <col min="10768" max="10768" width="15.140625" style="90" customWidth="1"/>
    <col min="10769" max="10769" width="3.42578125" style="90" customWidth="1"/>
    <col min="10770" max="11008" width="9.140625" style="90"/>
    <col min="11009" max="11009" width="7.5703125" style="90" customWidth="1"/>
    <col min="11010" max="11011" width="12.5703125" style="90" customWidth="1"/>
    <col min="11012" max="11012" width="33.5703125" style="90" customWidth="1"/>
    <col min="11013" max="11013" width="14.28515625" style="90" customWidth="1"/>
    <col min="11014" max="11014" width="31.85546875" style="90" customWidth="1"/>
    <col min="11015" max="11015" width="15.140625" style="90" customWidth="1"/>
    <col min="11016" max="11016" width="6.7109375" style="90" customWidth="1"/>
    <col min="11017" max="11017" width="25.140625" style="90" customWidth="1"/>
    <col min="11018" max="11019" width="11.7109375" style="90" customWidth="1"/>
    <col min="11020" max="11020" width="6.7109375" style="90" customWidth="1"/>
    <col min="11021" max="11021" width="26.85546875" style="90" customWidth="1"/>
    <col min="11022" max="11022" width="25.140625" style="90" customWidth="1"/>
    <col min="11023" max="11023" width="21.85546875" style="90" customWidth="1"/>
    <col min="11024" max="11024" width="15.140625" style="90" customWidth="1"/>
    <col min="11025" max="11025" width="3.42578125" style="90" customWidth="1"/>
    <col min="11026" max="11264" width="9.140625" style="90"/>
    <col min="11265" max="11265" width="7.5703125" style="90" customWidth="1"/>
    <col min="11266" max="11267" width="12.5703125" style="90" customWidth="1"/>
    <col min="11268" max="11268" width="33.5703125" style="90" customWidth="1"/>
    <col min="11269" max="11269" width="14.28515625" style="90" customWidth="1"/>
    <col min="11270" max="11270" width="31.85546875" style="90" customWidth="1"/>
    <col min="11271" max="11271" width="15.140625" style="90" customWidth="1"/>
    <col min="11272" max="11272" width="6.7109375" style="90" customWidth="1"/>
    <col min="11273" max="11273" width="25.140625" style="90" customWidth="1"/>
    <col min="11274" max="11275" width="11.7109375" style="90" customWidth="1"/>
    <col min="11276" max="11276" width="6.7109375" style="90" customWidth="1"/>
    <col min="11277" max="11277" width="26.85546875" style="90" customWidth="1"/>
    <col min="11278" max="11278" width="25.140625" style="90" customWidth="1"/>
    <col min="11279" max="11279" width="21.85546875" style="90" customWidth="1"/>
    <col min="11280" max="11280" width="15.140625" style="90" customWidth="1"/>
    <col min="11281" max="11281" width="3.42578125" style="90" customWidth="1"/>
    <col min="11282" max="11520" width="9.140625" style="90"/>
    <col min="11521" max="11521" width="7.5703125" style="90" customWidth="1"/>
    <col min="11522" max="11523" width="12.5703125" style="90" customWidth="1"/>
    <col min="11524" max="11524" width="33.5703125" style="90" customWidth="1"/>
    <col min="11525" max="11525" width="14.28515625" style="90" customWidth="1"/>
    <col min="11526" max="11526" width="31.85546875" style="90" customWidth="1"/>
    <col min="11527" max="11527" width="15.140625" style="90" customWidth="1"/>
    <col min="11528" max="11528" width="6.7109375" style="90" customWidth="1"/>
    <col min="11529" max="11529" width="25.140625" style="90" customWidth="1"/>
    <col min="11530" max="11531" width="11.7109375" style="90" customWidth="1"/>
    <col min="11532" max="11532" width="6.7109375" style="90" customWidth="1"/>
    <col min="11533" max="11533" width="26.85546875" style="90" customWidth="1"/>
    <col min="11534" max="11534" width="25.140625" style="90" customWidth="1"/>
    <col min="11535" max="11535" width="21.85546875" style="90" customWidth="1"/>
    <col min="11536" max="11536" width="15.140625" style="90" customWidth="1"/>
    <col min="11537" max="11537" width="3.42578125" style="90" customWidth="1"/>
    <col min="11538" max="11776" width="9.140625" style="90"/>
    <col min="11777" max="11777" width="7.5703125" style="90" customWidth="1"/>
    <col min="11778" max="11779" width="12.5703125" style="90" customWidth="1"/>
    <col min="11780" max="11780" width="33.5703125" style="90" customWidth="1"/>
    <col min="11781" max="11781" width="14.28515625" style="90" customWidth="1"/>
    <col min="11782" max="11782" width="31.85546875" style="90" customWidth="1"/>
    <col min="11783" max="11783" width="15.140625" style="90" customWidth="1"/>
    <col min="11784" max="11784" width="6.7109375" style="90" customWidth="1"/>
    <col min="11785" max="11785" width="25.140625" style="90" customWidth="1"/>
    <col min="11786" max="11787" width="11.7109375" style="90" customWidth="1"/>
    <col min="11788" max="11788" width="6.7109375" style="90" customWidth="1"/>
    <col min="11789" max="11789" width="26.85546875" style="90" customWidth="1"/>
    <col min="11790" max="11790" width="25.140625" style="90" customWidth="1"/>
    <col min="11791" max="11791" width="21.85546875" style="90" customWidth="1"/>
    <col min="11792" max="11792" width="15.140625" style="90" customWidth="1"/>
    <col min="11793" max="11793" width="3.42578125" style="90" customWidth="1"/>
    <col min="11794" max="12032" width="9.140625" style="90"/>
    <col min="12033" max="12033" width="7.5703125" style="90" customWidth="1"/>
    <col min="12034" max="12035" width="12.5703125" style="90" customWidth="1"/>
    <col min="12036" max="12036" width="33.5703125" style="90" customWidth="1"/>
    <col min="12037" max="12037" width="14.28515625" style="90" customWidth="1"/>
    <col min="12038" max="12038" width="31.85546875" style="90" customWidth="1"/>
    <col min="12039" max="12039" width="15.140625" style="90" customWidth="1"/>
    <col min="12040" max="12040" width="6.7109375" style="90" customWidth="1"/>
    <col min="12041" max="12041" width="25.140625" style="90" customWidth="1"/>
    <col min="12042" max="12043" width="11.7109375" style="90" customWidth="1"/>
    <col min="12044" max="12044" width="6.7109375" style="90" customWidth="1"/>
    <col min="12045" max="12045" width="26.85546875" style="90" customWidth="1"/>
    <col min="12046" max="12046" width="25.140625" style="90" customWidth="1"/>
    <col min="12047" max="12047" width="21.85546875" style="90" customWidth="1"/>
    <col min="12048" max="12048" width="15.140625" style="90" customWidth="1"/>
    <col min="12049" max="12049" width="3.42578125" style="90" customWidth="1"/>
    <col min="12050" max="12288" width="9.140625" style="90"/>
    <col min="12289" max="12289" width="7.5703125" style="90" customWidth="1"/>
    <col min="12290" max="12291" width="12.5703125" style="90" customWidth="1"/>
    <col min="12292" max="12292" width="33.5703125" style="90" customWidth="1"/>
    <col min="12293" max="12293" width="14.28515625" style="90" customWidth="1"/>
    <col min="12294" max="12294" width="31.85546875" style="90" customWidth="1"/>
    <col min="12295" max="12295" width="15.140625" style="90" customWidth="1"/>
    <col min="12296" max="12296" width="6.7109375" style="90" customWidth="1"/>
    <col min="12297" max="12297" width="25.140625" style="90" customWidth="1"/>
    <col min="12298" max="12299" width="11.7109375" style="90" customWidth="1"/>
    <col min="12300" max="12300" width="6.7109375" style="90" customWidth="1"/>
    <col min="12301" max="12301" width="26.85546875" style="90" customWidth="1"/>
    <col min="12302" max="12302" width="25.140625" style="90" customWidth="1"/>
    <col min="12303" max="12303" width="21.85546875" style="90" customWidth="1"/>
    <col min="12304" max="12304" width="15.140625" style="90" customWidth="1"/>
    <col min="12305" max="12305" width="3.42578125" style="90" customWidth="1"/>
    <col min="12306" max="12544" width="9.140625" style="90"/>
    <col min="12545" max="12545" width="7.5703125" style="90" customWidth="1"/>
    <col min="12546" max="12547" width="12.5703125" style="90" customWidth="1"/>
    <col min="12548" max="12548" width="33.5703125" style="90" customWidth="1"/>
    <col min="12549" max="12549" width="14.28515625" style="90" customWidth="1"/>
    <col min="12550" max="12550" width="31.85546875" style="90" customWidth="1"/>
    <col min="12551" max="12551" width="15.140625" style="90" customWidth="1"/>
    <col min="12552" max="12552" width="6.7109375" style="90" customWidth="1"/>
    <col min="12553" max="12553" width="25.140625" style="90" customWidth="1"/>
    <col min="12554" max="12555" width="11.7109375" style="90" customWidth="1"/>
    <col min="12556" max="12556" width="6.7109375" style="90" customWidth="1"/>
    <col min="12557" max="12557" width="26.85546875" style="90" customWidth="1"/>
    <col min="12558" max="12558" width="25.140625" style="90" customWidth="1"/>
    <col min="12559" max="12559" width="21.85546875" style="90" customWidth="1"/>
    <col min="12560" max="12560" width="15.140625" style="90" customWidth="1"/>
    <col min="12561" max="12561" width="3.42578125" style="90" customWidth="1"/>
    <col min="12562" max="12800" width="9.140625" style="90"/>
    <col min="12801" max="12801" width="7.5703125" style="90" customWidth="1"/>
    <col min="12802" max="12803" width="12.5703125" style="90" customWidth="1"/>
    <col min="12804" max="12804" width="33.5703125" style="90" customWidth="1"/>
    <col min="12805" max="12805" width="14.28515625" style="90" customWidth="1"/>
    <col min="12806" max="12806" width="31.85546875" style="90" customWidth="1"/>
    <col min="12807" max="12807" width="15.140625" style="90" customWidth="1"/>
    <col min="12808" max="12808" width="6.7109375" style="90" customWidth="1"/>
    <col min="12809" max="12809" width="25.140625" style="90" customWidth="1"/>
    <col min="12810" max="12811" width="11.7109375" style="90" customWidth="1"/>
    <col min="12812" max="12812" width="6.7109375" style="90" customWidth="1"/>
    <col min="12813" max="12813" width="26.85546875" style="90" customWidth="1"/>
    <col min="12814" max="12814" width="25.140625" style="90" customWidth="1"/>
    <col min="12815" max="12815" width="21.85546875" style="90" customWidth="1"/>
    <col min="12816" max="12816" width="15.140625" style="90" customWidth="1"/>
    <col min="12817" max="12817" width="3.42578125" style="90" customWidth="1"/>
    <col min="12818" max="13056" width="9.140625" style="90"/>
    <col min="13057" max="13057" width="7.5703125" style="90" customWidth="1"/>
    <col min="13058" max="13059" width="12.5703125" style="90" customWidth="1"/>
    <col min="13060" max="13060" width="33.5703125" style="90" customWidth="1"/>
    <col min="13061" max="13061" width="14.28515625" style="90" customWidth="1"/>
    <col min="13062" max="13062" width="31.85546875" style="90" customWidth="1"/>
    <col min="13063" max="13063" width="15.140625" style="90" customWidth="1"/>
    <col min="13064" max="13064" width="6.7109375" style="90" customWidth="1"/>
    <col min="13065" max="13065" width="25.140625" style="90" customWidth="1"/>
    <col min="13066" max="13067" width="11.7109375" style="90" customWidth="1"/>
    <col min="13068" max="13068" width="6.7109375" style="90" customWidth="1"/>
    <col min="13069" max="13069" width="26.85546875" style="90" customWidth="1"/>
    <col min="13070" max="13070" width="25.140625" style="90" customWidth="1"/>
    <col min="13071" max="13071" width="21.85546875" style="90" customWidth="1"/>
    <col min="13072" max="13072" width="15.140625" style="90" customWidth="1"/>
    <col min="13073" max="13073" width="3.42578125" style="90" customWidth="1"/>
    <col min="13074" max="13312" width="9.140625" style="90"/>
    <col min="13313" max="13313" width="7.5703125" style="90" customWidth="1"/>
    <col min="13314" max="13315" width="12.5703125" style="90" customWidth="1"/>
    <col min="13316" max="13316" width="33.5703125" style="90" customWidth="1"/>
    <col min="13317" max="13317" width="14.28515625" style="90" customWidth="1"/>
    <col min="13318" max="13318" width="31.85546875" style="90" customWidth="1"/>
    <col min="13319" max="13319" width="15.140625" style="90" customWidth="1"/>
    <col min="13320" max="13320" width="6.7109375" style="90" customWidth="1"/>
    <col min="13321" max="13321" width="25.140625" style="90" customWidth="1"/>
    <col min="13322" max="13323" width="11.7109375" style="90" customWidth="1"/>
    <col min="13324" max="13324" width="6.7109375" style="90" customWidth="1"/>
    <col min="13325" max="13325" width="26.85546875" style="90" customWidth="1"/>
    <col min="13326" max="13326" width="25.140625" style="90" customWidth="1"/>
    <col min="13327" max="13327" width="21.85546875" style="90" customWidth="1"/>
    <col min="13328" max="13328" width="15.140625" style="90" customWidth="1"/>
    <col min="13329" max="13329" width="3.42578125" style="90" customWidth="1"/>
    <col min="13330" max="13568" width="9.140625" style="90"/>
    <col min="13569" max="13569" width="7.5703125" style="90" customWidth="1"/>
    <col min="13570" max="13571" width="12.5703125" style="90" customWidth="1"/>
    <col min="13572" max="13572" width="33.5703125" style="90" customWidth="1"/>
    <col min="13573" max="13573" width="14.28515625" style="90" customWidth="1"/>
    <col min="13574" max="13574" width="31.85546875" style="90" customWidth="1"/>
    <col min="13575" max="13575" width="15.140625" style="90" customWidth="1"/>
    <col min="13576" max="13576" width="6.7109375" style="90" customWidth="1"/>
    <col min="13577" max="13577" width="25.140625" style="90" customWidth="1"/>
    <col min="13578" max="13579" width="11.7109375" style="90" customWidth="1"/>
    <col min="13580" max="13580" width="6.7109375" style="90" customWidth="1"/>
    <col min="13581" max="13581" width="26.85546875" style="90" customWidth="1"/>
    <col min="13582" max="13582" width="25.140625" style="90" customWidth="1"/>
    <col min="13583" max="13583" width="21.85546875" style="90" customWidth="1"/>
    <col min="13584" max="13584" width="15.140625" style="90" customWidth="1"/>
    <col min="13585" max="13585" width="3.42578125" style="90" customWidth="1"/>
    <col min="13586" max="13824" width="9.140625" style="90"/>
    <col min="13825" max="13825" width="7.5703125" style="90" customWidth="1"/>
    <col min="13826" max="13827" width="12.5703125" style="90" customWidth="1"/>
    <col min="13828" max="13828" width="33.5703125" style="90" customWidth="1"/>
    <col min="13829" max="13829" width="14.28515625" style="90" customWidth="1"/>
    <col min="13830" max="13830" width="31.85546875" style="90" customWidth="1"/>
    <col min="13831" max="13831" width="15.140625" style="90" customWidth="1"/>
    <col min="13832" max="13832" width="6.7109375" style="90" customWidth="1"/>
    <col min="13833" max="13833" width="25.140625" style="90" customWidth="1"/>
    <col min="13834" max="13835" width="11.7109375" style="90" customWidth="1"/>
    <col min="13836" max="13836" width="6.7109375" style="90" customWidth="1"/>
    <col min="13837" max="13837" width="26.85546875" style="90" customWidth="1"/>
    <col min="13838" max="13838" width="25.140625" style="90" customWidth="1"/>
    <col min="13839" max="13839" width="21.85546875" style="90" customWidth="1"/>
    <col min="13840" max="13840" width="15.140625" style="90" customWidth="1"/>
    <col min="13841" max="13841" width="3.42578125" style="90" customWidth="1"/>
    <col min="13842" max="14080" width="9.140625" style="90"/>
    <col min="14081" max="14081" width="7.5703125" style="90" customWidth="1"/>
    <col min="14082" max="14083" width="12.5703125" style="90" customWidth="1"/>
    <col min="14084" max="14084" width="33.5703125" style="90" customWidth="1"/>
    <col min="14085" max="14085" width="14.28515625" style="90" customWidth="1"/>
    <col min="14086" max="14086" width="31.85546875" style="90" customWidth="1"/>
    <col min="14087" max="14087" width="15.140625" style="90" customWidth="1"/>
    <col min="14088" max="14088" width="6.7109375" style="90" customWidth="1"/>
    <col min="14089" max="14089" width="25.140625" style="90" customWidth="1"/>
    <col min="14090" max="14091" width="11.7109375" style="90" customWidth="1"/>
    <col min="14092" max="14092" width="6.7109375" style="90" customWidth="1"/>
    <col min="14093" max="14093" width="26.85546875" style="90" customWidth="1"/>
    <col min="14094" max="14094" width="25.140625" style="90" customWidth="1"/>
    <col min="14095" max="14095" width="21.85546875" style="90" customWidth="1"/>
    <col min="14096" max="14096" width="15.140625" style="90" customWidth="1"/>
    <col min="14097" max="14097" width="3.42578125" style="90" customWidth="1"/>
    <col min="14098" max="14336" width="9.140625" style="90"/>
    <col min="14337" max="14337" width="7.5703125" style="90" customWidth="1"/>
    <col min="14338" max="14339" width="12.5703125" style="90" customWidth="1"/>
    <col min="14340" max="14340" width="33.5703125" style="90" customWidth="1"/>
    <col min="14341" max="14341" width="14.28515625" style="90" customWidth="1"/>
    <col min="14342" max="14342" width="31.85546875" style="90" customWidth="1"/>
    <col min="14343" max="14343" width="15.140625" style="90" customWidth="1"/>
    <col min="14344" max="14344" width="6.7109375" style="90" customWidth="1"/>
    <col min="14345" max="14345" width="25.140625" style="90" customWidth="1"/>
    <col min="14346" max="14347" width="11.7109375" style="90" customWidth="1"/>
    <col min="14348" max="14348" width="6.7109375" style="90" customWidth="1"/>
    <col min="14349" max="14349" width="26.85546875" style="90" customWidth="1"/>
    <col min="14350" max="14350" width="25.140625" style="90" customWidth="1"/>
    <col min="14351" max="14351" width="21.85546875" style="90" customWidth="1"/>
    <col min="14352" max="14352" width="15.140625" style="90" customWidth="1"/>
    <col min="14353" max="14353" width="3.42578125" style="90" customWidth="1"/>
    <col min="14354" max="14592" width="9.140625" style="90"/>
    <col min="14593" max="14593" width="7.5703125" style="90" customWidth="1"/>
    <col min="14594" max="14595" width="12.5703125" style="90" customWidth="1"/>
    <col min="14596" max="14596" width="33.5703125" style="90" customWidth="1"/>
    <col min="14597" max="14597" width="14.28515625" style="90" customWidth="1"/>
    <col min="14598" max="14598" width="31.85546875" style="90" customWidth="1"/>
    <col min="14599" max="14599" width="15.140625" style="90" customWidth="1"/>
    <col min="14600" max="14600" width="6.7109375" style="90" customWidth="1"/>
    <col min="14601" max="14601" width="25.140625" style="90" customWidth="1"/>
    <col min="14602" max="14603" width="11.7109375" style="90" customWidth="1"/>
    <col min="14604" max="14604" width="6.7109375" style="90" customWidth="1"/>
    <col min="14605" max="14605" width="26.85546875" style="90" customWidth="1"/>
    <col min="14606" max="14606" width="25.140625" style="90" customWidth="1"/>
    <col min="14607" max="14607" width="21.85546875" style="90" customWidth="1"/>
    <col min="14608" max="14608" width="15.140625" style="90" customWidth="1"/>
    <col min="14609" max="14609" width="3.42578125" style="90" customWidth="1"/>
    <col min="14610" max="14848" width="9.140625" style="90"/>
    <col min="14849" max="14849" width="7.5703125" style="90" customWidth="1"/>
    <col min="14850" max="14851" width="12.5703125" style="90" customWidth="1"/>
    <col min="14852" max="14852" width="33.5703125" style="90" customWidth="1"/>
    <col min="14853" max="14853" width="14.28515625" style="90" customWidth="1"/>
    <col min="14854" max="14854" width="31.85546875" style="90" customWidth="1"/>
    <col min="14855" max="14855" width="15.140625" style="90" customWidth="1"/>
    <col min="14856" max="14856" width="6.7109375" style="90" customWidth="1"/>
    <col min="14857" max="14857" width="25.140625" style="90" customWidth="1"/>
    <col min="14858" max="14859" width="11.7109375" style="90" customWidth="1"/>
    <col min="14860" max="14860" width="6.7109375" style="90" customWidth="1"/>
    <col min="14861" max="14861" width="26.85546875" style="90" customWidth="1"/>
    <col min="14862" max="14862" width="25.140625" style="90" customWidth="1"/>
    <col min="14863" max="14863" width="21.85546875" style="90" customWidth="1"/>
    <col min="14864" max="14864" width="15.140625" style="90" customWidth="1"/>
    <col min="14865" max="14865" width="3.42578125" style="90" customWidth="1"/>
    <col min="14866" max="15104" width="9.140625" style="90"/>
    <col min="15105" max="15105" width="7.5703125" style="90" customWidth="1"/>
    <col min="15106" max="15107" width="12.5703125" style="90" customWidth="1"/>
    <col min="15108" max="15108" width="33.5703125" style="90" customWidth="1"/>
    <col min="15109" max="15109" width="14.28515625" style="90" customWidth="1"/>
    <col min="15110" max="15110" width="31.85546875" style="90" customWidth="1"/>
    <col min="15111" max="15111" width="15.140625" style="90" customWidth="1"/>
    <col min="15112" max="15112" width="6.7109375" style="90" customWidth="1"/>
    <col min="15113" max="15113" width="25.140625" style="90" customWidth="1"/>
    <col min="15114" max="15115" width="11.7109375" style="90" customWidth="1"/>
    <col min="15116" max="15116" width="6.7109375" style="90" customWidth="1"/>
    <col min="15117" max="15117" width="26.85546875" style="90" customWidth="1"/>
    <col min="15118" max="15118" width="25.140625" style="90" customWidth="1"/>
    <col min="15119" max="15119" width="21.85546875" style="90" customWidth="1"/>
    <col min="15120" max="15120" width="15.140625" style="90" customWidth="1"/>
    <col min="15121" max="15121" width="3.42578125" style="90" customWidth="1"/>
    <col min="15122" max="15360" width="9.140625" style="90"/>
    <col min="15361" max="15361" width="7.5703125" style="90" customWidth="1"/>
    <col min="15362" max="15363" width="12.5703125" style="90" customWidth="1"/>
    <col min="15364" max="15364" width="33.5703125" style="90" customWidth="1"/>
    <col min="15365" max="15365" width="14.28515625" style="90" customWidth="1"/>
    <col min="15366" max="15366" width="31.85546875" style="90" customWidth="1"/>
    <col min="15367" max="15367" width="15.140625" style="90" customWidth="1"/>
    <col min="15368" max="15368" width="6.7109375" style="90" customWidth="1"/>
    <col min="15369" max="15369" width="25.140625" style="90" customWidth="1"/>
    <col min="15370" max="15371" width="11.7109375" style="90" customWidth="1"/>
    <col min="15372" max="15372" width="6.7109375" style="90" customWidth="1"/>
    <col min="15373" max="15373" width="26.85546875" style="90" customWidth="1"/>
    <col min="15374" max="15374" width="25.140625" style="90" customWidth="1"/>
    <col min="15375" max="15375" width="21.85546875" style="90" customWidth="1"/>
    <col min="15376" max="15376" width="15.140625" style="90" customWidth="1"/>
    <col min="15377" max="15377" width="3.42578125" style="90" customWidth="1"/>
    <col min="15378" max="15616" width="9.140625" style="90"/>
    <col min="15617" max="15617" width="7.5703125" style="90" customWidth="1"/>
    <col min="15618" max="15619" width="12.5703125" style="90" customWidth="1"/>
    <col min="15620" max="15620" width="33.5703125" style="90" customWidth="1"/>
    <col min="15621" max="15621" width="14.28515625" style="90" customWidth="1"/>
    <col min="15622" max="15622" width="31.85546875" style="90" customWidth="1"/>
    <col min="15623" max="15623" width="15.140625" style="90" customWidth="1"/>
    <col min="15624" max="15624" width="6.7109375" style="90" customWidth="1"/>
    <col min="15625" max="15625" width="25.140625" style="90" customWidth="1"/>
    <col min="15626" max="15627" width="11.7109375" style="90" customWidth="1"/>
    <col min="15628" max="15628" width="6.7109375" style="90" customWidth="1"/>
    <col min="15629" max="15629" width="26.85546875" style="90" customWidth="1"/>
    <col min="15630" max="15630" width="25.140625" style="90" customWidth="1"/>
    <col min="15631" max="15631" width="21.85546875" style="90" customWidth="1"/>
    <col min="15632" max="15632" width="15.140625" style="90" customWidth="1"/>
    <col min="15633" max="15633" width="3.42578125" style="90" customWidth="1"/>
    <col min="15634" max="15872" width="9.140625" style="90"/>
    <col min="15873" max="15873" width="7.5703125" style="90" customWidth="1"/>
    <col min="15874" max="15875" width="12.5703125" style="90" customWidth="1"/>
    <col min="15876" max="15876" width="33.5703125" style="90" customWidth="1"/>
    <col min="15877" max="15877" width="14.28515625" style="90" customWidth="1"/>
    <col min="15878" max="15878" width="31.85546875" style="90" customWidth="1"/>
    <col min="15879" max="15879" width="15.140625" style="90" customWidth="1"/>
    <col min="15880" max="15880" width="6.7109375" style="90" customWidth="1"/>
    <col min="15881" max="15881" width="25.140625" style="90" customWidth="1"/>
    <col min="15882" max="15883" width="11.7109375" style="90" customWidth="1"/>
    <col min="15884" max="15884" width="6.7109375" style="90" customWidth="1"/>
    <col min="15885" max="15885" width="26.85546875" style="90" customWidth="1"/>
    <col min="15886" max="15886" width="25.140625" style="90" customWidth="1"/>
    <col min="15887" max="15887" width="21.85546875" style="90" customWidth="1"/>
    <col min="15888" max="15888" width="15.140625" style="90" customWidth="1"/>
    <col min="15889" max="15889" width="3.42578125" style="90" customWidth="1"/>
    <col min="15890" max="16128" width="9.140625" style="90"/>
    <col min="16129" max="16129" width="7.5703125" style="90" customWidth="1"/>
    <col min="16130" max="16131" width="12.5703125" style="90" customWidth="1"/>
    <col min="16132" max="16132" width="33.5703125" style="90" customWidth="1"/>
    <col min="16133" max="16133" width="14.28515625" style="90" customWidth="1"/>
    <col min="16134" max="16134" width="31.85546875" style="90" customWidth="1"/>
    <col min="16135" max="16135" width="15.140625" style="90" customWidth="1"/>
    <col min="16136" max="16136" width="6.7109375" style="90" customWidth="1"/>
    <col min="16137" max="16137" width="25.140625" style="90" customWidth="1"/>
    <col min="16138" max="16139" width="11.7109375" style="90" customWidth="1"/>
    <col min="16140" max="16140" width="6.7109375" style="90" customWidth="1"/>
    <col min="16141" max="16141" width="26.85546875" style="90" customWidth="1"/>
    <col min="16142" max="16142" width="25.140625" style="90" customWidth="1"/>
    <col min="16143" max="16143" width="21.85546875" style="90" customWidth="1"/>
    <col min="16144" max="16144" width="15.140625" style="90" customWidth="1"/>
    <col min="16145" max="16145" width="3.42578125" style="90" customWidth="1"/>
    <col min="16146" max="16384" width="9.140625" style="90"/>
  </cols>
  <sheetData>
    <row r="1" spans="1:17" customFormat="1" ht="36" hidden="1" customHeight="1" outlineLevel="1">
      <c r="A1" s="147"/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</row>
    <row r="2" spans="1:17" customFormat="1" ht="13.5" hidden="1" customHeight="1" outlineLevel="1">
      <c r="A2" s="147"/>
      <c r="B2" s="178" t="s">
        <v>89</v>
      </c>
      <c r="C2" s="178"/>
      <c r="D2" s="179" t="s">
        <v>90</v>
      </c>
      <c r="E2" s="179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</row>
    <row r="3" spans="1:17" customFormat="1" ht="13.5" hidden="1" customHeight="1" outlineLevel="1">
      <c r="A3" s="147"/>
      <c r="B3" s="178" t="s">
        <v>91</v>
      </c>
      <c r="C3" s="178"/>
      <c r="D3" s="179" t="s">
        <v>92</v>
      </c>
      <c r="E3" s="179"/>
      <c r="F3" s="126"/>
      <c r="G3" s="126"/>
      <c r="H3" s="126"/>
      <c r="I3" s="126"/>
      <c r="J3" s="126"/>
      <c r="K3" s="126"/>
      <c r="L3" s="126"/>
      <c r="M3" s="126"/>
      <c r="N3" s="126"/>
      <c r="O3" s="143" t="s">
        <v>93</v>
      </c>
      <c r="P3" s="163">
        <v>44226.519953703704</v>
      </c>
      <c r="Q3" s="126"/>
    </row>
    <row r="4" spans="1:17" customFormat="1" ht="13.5" hidden="1" customHeight="1" outlineLevel="1">
      <c r="A4" s="147"/>
      <c r="B4" s="178" t="s">
        <v>94</v>
      </c>
      <c r="C4" s="178"/>
      <c r="D4" s="179" t="s">
        <v>95</v>
      </c>
      <c r="E4" s="179"/>
      <c r="F4" s="126"/>
      <c r="G4" s="126"/>
      <c r="H4" s="126"/>
      <c r="I4" s="126"/>
      <c r="J4" s="126"/>
      <c r="K4" s="126"/>
      <c r="L4" s="126"/>
      <c r="M4" s="126"/>
      <c r="N4" s="126"/>
      <c r="O4" s="143" t="s">
        <v>96</v>
      </c>
      <c r="P4" s="164" t="s">
        <v>204</v>
      </c>
      <c r="Q4" s="126"/>
    </row>
    <row r="5" spans="1:17" customFormat="1" ht="13.5" hidden="1" customHeight="1" outlineLevel="1">
      <c r="A5" s="147"/>
      <c r="B5" s="178" t="s">
        <v>97</v>
      </c>
      <c r="C5" s="178"/>
      <c r="D5" s="179" t="s">
        <v>98</v>
      </c>
      <c r="E5" s="179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</row>
    <row r="6" spans="1:17" customFormat="1" ht="13.5" hidden="1" customHeight="1" outlineLevel="1">
      <c r="A6" s="147"/>
      <c r="B6" s="178" t="s">
        <v>99</v>
      </c>
      <c r="C6" s="178"/>
      <c r="D6" s="179" t="s">
        <v>100</v>
      </c>
      <c r="E6" s="179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</row>
    <row r="7" spans="1:17" customFormat="1" ht="13.5" hidden="1" customHeight="1" outlineLevel="1">
      <c r="A7" s="147"/>
      <c r="B7" s="178" t="s">
        <v>101</v>
      </c>
      <c r="C7" s="178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</row>
    <row r="8" spans="1:17" customFormat="1" ht="13.5" hidden="1" customHeight="1" outlineLevel="1">
      <c r="A8" s="147"/>
      <c r="B8" s="182" t="s">
        <v>102</v>
      </c>
      <c r="C8" s="182"/>
      <c r="D8" s="182"/>
      <c r="E8" s="182"/>
      <c r="F8" s="182"/>
      <c r="G8" s="182"/>
      <c r="H8" s="126"/>
      <c r="I8" s="126"/>
      <c r="J8" s="126"/>
      <c r="K8" s="126"/>
      <c r="L8" s="126"/>
      <c r="M8" s="126"/>
      <c r="N8" s="126"/>
      <c r="O8" s="126"/>
      <c r="P8" s="126"/>
      <c r="Q8" s="126"/>
    </row>
    <row r="9" spans="1:17" customFormat="1" ht="13.5" hidden="1" customHeight="1" outlineLevel="1">
      <c r="A9" s="147"/>
      <c r="B9" s="180" t="s">
        <v>103</v>
      </c>
      <c r="C9" s="180"/>
      <c r="D9" s="180"/>
      <c r="E9" s="180"/>
      <c r="F9" s="180"/>
      <c r="G9" s="180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customFormat="1" ht="13.5" hidden="1" customHeight="1" outlineLevel="1">
      <c r="A10" s="147"/>
      <c r="B10" s="178" t="s">
        <v>101</v>
      </c>
      <c r="C10" s="178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</row>
    <row r="11" spans="1:17" customFormat="1" ht="13.5" hidden="1" customHeight="1" outlineLevel="1">
      <c r="A11" s="147"/>
      <c r="B11" s="178" t="s">
        <v>101</v>
      </c>
      <c r="C11" s="178"/>
      <c r="D11" s="126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126"/>
      <c r="Q11" s="126"/>
    </row>
    <row r="12" spans="1:17" ht="13.5" hidden="1" customHeight="1" outlineLevel="1">
      <c r="A12" s="148"/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</row>
    <row r="13" spans="1:17" ht="13.5" hidden="1" customHeight="1" outlineLevel="1">
      <c r="A13" s="148"/>
      <c r="B13" s="181" t="s">
        <v>104</v>
      </c>
      <c r="C13" s="181"/>
      <c r="D13" s="181"/>
      <c r="E13" s="181"/>
      <c r="F13" s="181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</row>
    <row r="14" spans="1:17" ht="13.5" hidden="1" customHeight="1" outlineLevel="1" thickBot="1">
      <c r="A14" s="148"/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</row>
    <row r="15" spans="1:17" ht="38.25" customHeight="1" collapsed="1" thickBot="1">
      <c r="A15" s="149" t="s">
        <v>142</v>
      </c>
      <c r="B15" s="91" t="s">
        <v>105</v>
      </c>
      <c r="C15" s="91" t="s">
        <v>106</v>
      </c>
      <c r="D15" s="91" t="s">
        <v>107</v>
      </c>
      <c r="E15" s="91" t="s">
        <v>108</v>
      </c>
      <c r="F15" s="91" t="s">
        <v>109</v>
      </c>
      <c r="G15" s="91" t="s">
        <v>110</v>
      </c>
      <c r="H15" s="91" t="s">
        <v>111</v>
      </c>
      <c r="I15" s="91" t="s">
        <v>112</v>
      </c>
      <c r="J15" s="91" t="s">
        <v>113</v>
      </c>
      <c r="K15" s="91" t="s">
        <v>114</v>
      </c>
      <c r="L15" s="91" t="s">
        <v>115</v>
      </c>
      <c r="M15" s="91" t="s">
        <v>116</v>
      </c>
      <c r="N15" s="91" t="s">
        <v>117</v>
      </c>
      <c r="O15" s="91" t="s">
        <v>118</v>
      </c>
      <c r="P15" s="91" t="s">
        <v>119</v>
      </c>
      <c r="Q15" s="89"/>
    </row>
    <row r="16" spans="1:17" customFormat="1" ht="23.1" customHeight="1">
      <c r="A16" s="173" t="s">
        <v>129</v>
      </c>
      <c r="B16" s="165">
        <v>44076</v>
      </c>
      <c r="C16" s="165">
        <v>44076</v>
      </c>
      <c r="D16" s="166" t="s">
        <v>205</v>
      </c>
      <c r="E16" s="166" t="s">
        <v>206</v>
      </c>
      <c r="F16" s="166" t="s">
        <v>207</v>
      </c>
      <c r="G16" s="167">
        <v>13.27</v>
      </c>
      <c r="H16" s="166" t="s">
        <v>95</v>
      </c>
      <c r="I16" s="166" t="s">
        <v>208</v>
      </c>
      <c r="J16" s="166" t="s">
        <v>209</v>
      </c>
      <c r="K16" s="166" t="s">
        <v>210</v>
      </c>
      <c r="L16" s="166" t="s">
        <v>211</v>
      </c>
      <c r="M16" s="166" t="s">
        <v>212</v>
      </c>
      <c r="N16" s="166" t="s">
        <v>213</v>
      </c>
      <c r="O16" s="166" t="s">
        <v>101</v>
      </c>
      <c r="P16" s="168">
        <v>18602.86</v>
      </c>
      <c r="Q16" s="126"/>
    </row>
    <row r="17" spans="1:17" customFormat="1" ht="23.1" customHeight="1">
      <c r="A17" s="173" t="s">
        <v>128</v>
      </c>
      <c r="B17" s="165">
        <v>44077</v>
      </c>
      <c r="C17" s="165">
        <v>44077</v>
      </c>
      <c r="D17" s="166" t="s">
        <v>214</v>
      </c>
      <c r="E17" s="166" t="s">
        <v>215</v>
      </c>
      <c r="F17" s="166" t="s">
        <v>216</v>
      </c>
      <c r="G17" s="167">
        <v>30</v>
      </c>
      <c r="H17" s="166" t="s">
        <v>95</v>
      </c>
      <c r="I17" s="166" t="s">
        <v>217</v>
      </c>
      <c r="J17" s="166" t="s">
        <v>218</v>
      </c>
      <c r="K17" s="166" t="s">
        <v>101</v>
      </c>
      <c r="L17" s="166" t="s">
        <v>101</v>
      </c>
      <c r="M17" s="166" t="s">
        <v>219</v>
      </c>
      <c r="N17" s="166" t="s">
        <v>220</v>
      </c>
      <c r="O17" s="166" t="s">
        <v>101</v>
      </c>
      <c r="P17" s="168">
        <v>18632.86</v>
      </c>
      <c r="Q17" s="126"/>
    </row>
    <row r="18" spans="1:17" customFormat="1" ht="20.100000000000001" customHeight="1">
      <c r="A18" s="173" t="s">
        <v>128</v>
      </c>
      <c r="B18" s="165">
        <v>44078</v>
      </c>
      <c r="C18" s="165">
        <v>44078</v>
      </c>
      <c r="D18" s="166" t="s">
        <v>221</v>
      </c>
      <c r="E18" s="166" t="s">
        <v>222</v>
      </c>
      <c r="F18" s="166" t="s">
        <v>223</v>
      </c>
      <c r="G18" s="167">
        <v>30</v>
      </c>
      <c r="H18" s="166" t="s">
        <v>95</v>
      </c>
      <c r="I18" s="166" t="s">
        <v>217</v>
      </c>
      <c r="J18" s="166" t="s">
        <v>218</v>
      </c>
      <c r="K18" s="166" t="s">
        <v>101</v>
      </c>
      <c r="L18" s="166" t="s">
        <v>101</v>
      </c>
      <c r="M18" s="166" t="s">
        <v>224</v>
      </c>
      <c r="N18" s="166" t="s">
        <v>225</v>
      </c>
      <c r="O18" s="166" t="s">
        <v>101</v>
      </c>
      <c r="P18" s="168">
        <v>18662.86</v>
      </c>
      <c r="Q18" s="126"/>
    </row>
    <row r="19" spans="1:17" customFormat="1" ht="20.100000000000001" customHeight="1">
      <c r="A19" s="173" t="s">
        <v>128</v>
      </c>
      <c r="B19" s="165">
        <v>44078</v>
      </c>
      <c r="C19" s="165">
        <v>44078</v>
      </c>
      <c r="D19" s="166" t="s">
        <v>226</v>
      </c>
      <c r="E19" s="166" t="s">
        <v>227</v>
      </c>
      <c r="F19" s="166" t="s">
        <v>228</v>
      </c>
      <c r="G19" s="167">
        <v>30</v>
      </c>
      <c r="H19" s="166" t="s">
        <v>95</v>
      </c>
      <c r="I19" s="166" t="s">
        <v>217</v>
      </c>
      <c r="J19" s="166" t="s">
        <v>218</v>
      </c>
      <c r="K19" s="166" t="s">
        <v>101</v>
      </c>
      <c r="L19" s="166" t="s">
        <v>101</v>
      </c>
      <c r="M19" s="166" t="s">
        <v>229</v>
      </c>
      <c r="N19" s="166" t="s">
        <v>230</v>
      </c>
      <c r="O19" s="166" t="s">
        <v>101</v>
      </c>
      <c r="P19" s="168">
        <v>18692.86</v>
      </c>
      <c r="Q19" s="126"/>
    </row>
    <row r="20" spans="1:17" customFormat="1" ht="20.100000000000001" customHeight="1">
      <c r="A20" s="173" t="s">
        <v>128</v>
      </c>
      <c r="B20" s="165">
        <v>44081</v>
      </c>
      <c r="C20" s="165">
        <v>44081</v>
      </c>
      <c r="D20" s="166" t="s">
        <v>231</v>
      </c>
      <c r="E20" s="166" t="s">
        <v>222</v>
      </c>
      <c r="F20" s="166" t="s">
        <v>232</v>
      </c>
      <c r="G20" s="167">
        <v>30</v>
      </c>
      <c r="H20" s="166" t="s">
        <v>95</v>
      </c>
      <c r="I20" s="166" t="s">
        <v>217</v>
      </c>
      <c r="J20" s="166" t="s">
        <v>218</v>
      </c>
      <c r="K20" s="166" t="s">
        <v>101</v>
      </c>
      <c r="L20" s="166" t="s">
        <v>101</v>
      </c>
      <c r="M20" s="166" t="s">
        <v>233</v>
      </c>
      <c r="N20" s="166" t="s">
        <v>234</v>
      </c>
      <c r="O20" s="166" t="s">
        <v>101</v>
      </c>
      <c r="P20" s="168">
        <v>18722.86</v>
      </c>
      <c r="Q20" s="126"/>
    </row>
    <row r="21" spans="1:17" customFormat="1" ht="23.1" customHeight="1">
      <c r="A21" s="173" t="s">
        <v>128</v>
      </c>
      <c r="B21" s="165">
        <v>44084</v>
      </c>
      <c r="C21" s="165">
        <v>44084</v>
      </c>
      <c r="D21" s="166" t="s">
        <v>235</v>
      </c>
      <c r="E21" s="166" t="s">
        <v>227</v>
      </c>
      <c r="F21" s="166" t="s">
        <v>236</v>
      </c>
      <c r="G21" s="167">
        <v>30</v>
      </c>
      <c r="H21" s="166" t="s">
        <v>95</v>
      </c>
      <c r="I21" s="166" t="s">
        <v>217</v>
      </c>
      <c r="J21" s="166" t="s">
        <v>218</v>
      </c>
      <c r="K21" s="166" t="s">
        <v>101</v>
      </c>
      <c r="L21" s="166" t="s">
        <v>101</v>
      </c>
      <c r="M21" s="166" t="s">
        <v>237</v>
      </c>
      <c r="N21" s="166" t="s">
        <v>238</v>
      </c>
      <c r="O21" s="166" t="s">
        <v>101</v>
      </c>
      <c r="P21" s="168">
        <v>18752.86</v>
      </c>
      <c r="Q21" s="126"/>
    </row>
    <row r="22" spans="1:17" customFormat="1" ht="20.100000000000001" customHeight="1">
      <c r="A22" s="173" t="s">
        <v>128</v>
      </c>
      <c r="B22" s="165">
        <v>44092</v>
      </c>
      <c r="C22" s="165">
        <v>44092</v>
      </c>
      <c r="D22" s="166" t="s">
        <v>239</v>
      </c>
      <c r="E22" s="166" t="s">
        <v>240</v>
      </c>
      <c r="F22" s="166" t="s">
        <v>241</v>
      </c>
      <c r="G22" s="167">
        <v>30</v>
      </c>
      <c r="H22" s="166" t="s">
        <v>95</v>
      </c>
      <c r="I22" s="166" t="s">
        <v>217</v>
      </c>
      <c r="J22" s="166" t="s">
        <v>218</v>
      </c>
      <c r="K22" s="166" t="s">
        <v>101</v>
      </c>
      <c r="L22" s="166" t="s">
        <v>101</v>
      </c>
      <c r="M22" s="166" t="s">
        <v>242</v>
      </c>
      <c r="N22" s="166" t="s">
        <v>243</v>
      </c>
      <c r="O22" s="166" t="s">
        <v>101</v>
      </c>
      <c r="P22" s="168">
        <v>18782.86</v>
      </c>
      <c r="Q22" s="126"/>
    </row>
    <row r="23" spans="1:17" customFormat="1" ht="27" customHeight="1">
      <c r="A23" s="173" t="s">
        <v>128</v>
      </c>
      <c r="B23" s="165">
        <v>44092</v>
      </c>
      <c r="C23" s="165">
        <v>44092</v>
      </c>
      <c r="D23" s="166" t="s">
        <v>244</v>
      </c>
      <c r="E23" s="166" t="s">
        <v>222</v>
      </c>
      <c r="F23" s="166" t="s">
        <v>245</v>
      </c>
      <c r="G23" s="167">
        <v>30</v>
      </c>
      <c r="H23" s="166" t="s">
        <v>95</v>
      </c>
      <c r="I23" s="166" t="s">
        <v>217</v>
      </c>
      <c r="J23" s="166" t="s">
        <v>218</v>
      </c>
      <c r="K23" s="166" t="s">
        <v>101</v>
      </c>
      <c r="L23" s="166" t="s">
        <v>101</v>
      </c>
      <c r="M23" s="166" t="s">
        <v>246</v>
      </c>
      <c r="N23" s="166" t="s">
        <v>247</v>
      </c>
      <c r="O23" s="166" t="s">
        <v>101</v>
      </c>
      <c r="P23" s="168">
        <v>18812.86</v>
      </c>
      <c r="Q23" s="126"/>
    </row>
    <row r="24" spans="1:17" customFormat="1" ht="27" customHeight="1">
      <c r="A24" s="173" t="s">
        <v>128</v>
      </c>
      <c r="B24" s="165">
        <v>44098</v>
      </c>
      <c r="C24" s="165">
        <v>44098</v>
      </c>
      <c r="D24" s="166" t="s">
        <v>248</v>
      </c>
      <c r="E24" s="166" t="s">
        <v>227</v>
      </c>
      <c r="F24" s="166" t="s">
        <v>249</v>
      </c>
      <c r="G24" s="167">
        <v>30</v>
      </c>
      <c r="H24" s="166" t="s">
        <v>95</v>
      </c>
      <c r="I24" s="166" t="s">
        <v>217</v>
      </c>
      <c r="J24" s="166" t="s">
        <v>218</v>
      </c>
      <c r="K24" s="166" t="s">
        <v>101</v>
      </c>
      <c r="L24" s="166" t="s">
        <v>101</v>
      </c>
      <c r="M24" s="166" t="s">
        <v>250</v>
      </c>
      <c r="N24" s="166" t="s">
        <v>251</v>
      </c>
      <c r="O24" s="166" t="s">
        <v>101</v>
      </c>
      <c r="P24" s="168">
        <v>18842.86</v>
      </c>
      <c r="Q24" s="126"/>
    </row>
    <row r="25" spans="1:17" customFormat="1" ht="20.100000000000001" customHeight="1">
      <c r="A25" s="173" t="s">
        <v>128</v>
      </c>
      <c r="B25" s="165">
        <v>44099</v>
      </c>
      <c r="C25" s="165">
        <v>44099</v>
      </c>
      <c r="D25" s="166" t="s">
        <v>252</v>
      </c>
      <c r="E25" s="166" t="s">
        <v>227</v>
      </c>
      <c r="F25" s="166" t="s">
        <v>253</v>
      </c>
      <c r="G25" s="167">
        <v>30</v>
      </c>
      <c r="H25" s="166" t="s">
        <v>95</v>
      </c>
      <c r="I25" s="166" t="s">
        <v>217</v>
      </c>
      <c r="J25" s="166" t="s">
        <v>218</v>
      </c>
      <c r="K25" s="166" t="s">
        <v>101</v>
      </c>
      <c r="L25" s="166" t="s">
        <v>101</v>
      </c>
      <c r="M25" s="166" t="s">
        <v>254</v>
      </c>
      <c r="N25" s="166" t="s">
        <v>255</v>
      </c>
      <c r="O25" s="166" t="s">
        <v>101</v>
      </c>
      <c r="P25" s="168">
        <v>18872.86</v>
      </c>
      <c r="Q25" s="126"/>
    </row>
    <row r="26" spans="1:17" customFormat="1" ht="20.100000000000001" customHeight="1">
      <c r="A26" s="173" t="s">
        <v>128</v>
      </c>
      <c r="B26" s="165">
        <v>44099</v>
      </c>
      <c r="C26" s="165">
        <v>44099</v>
      </c>
      <c r="D26" s="166" t="s">
        <v>256</v>
      </c>
      <c r="E26" s="166" t="s">
        <v>215</v>
      </c>
      <c r="F26" s="166" t="s">
        <v>257</v>
      </c>
      <c r="G26" s="167">
        <v>30</v>
      </c>
      <c r="H26" s="166" t="s">
        <v>95</v>
      </c>
      <c r="I26" s="166" t="s">
        <v>217</v>
      </c>
      <c r="J26" s="166" t="s">
        <v>218</v>
      </c>
      <c r="K26" s="166" t="s">
        <v>101</v>
      </c>
      <c r="L26" s="166" t="s">
        <v>101</v>
      </c>
      <c r="M26" s="166" t="s">
        <v>258</v>
      </c>
      <c r="N26" s="166" t="s">
        <v>259</v>
      </c>
      <c r="O26" s="166" t="s">
        <v>101</v>
      </c>
      <c r="P26" s="168">
        <v>18902.86</v>
      </c>
      <c r="Q26" s="126"/>
    </row>
    <row r="27" spans="1:17" customFormat="1" ht="20.100000000000001" customHeight="1">
      <c r="A27" s="173" t="s">
        <v>128</v>
      </c>
      <c r="B27" s="165">
        <v>44102</v>
      </c>
      <c r="C27" s="165">
        <v>44100</v>
      </c>
      <c r="D27" s="166" t="s">
        <v>260</v>
      </c>
      <c r="E27" s="166" t="s">
        <v>92</v>
      </c>
      <c r="F27" s="166" t="s">
        <v>261</v>
      </c>
      <c r="G27" s="167">
        <v>30</v>
      </c>
      <c r="H27" s="166" t="s">
        <v>95</v>
      </c>
      <c r="I27" s="166" t="s">
        <v>217</v>
      </c>
      <c r="J27" s="166" t="s">
        <v>218</v>
      </c>
      <c r="K27" s="166" t="s">
        <v>101</v>
      </c>
      <c r="L27" s="166" t="s">
        <v>101</v>
      </c>
      <c r="M27" s="166" t="s">
        <v>101</v>
      </c>
      <c r="N27" s="166" t="s">
        <v>262</v>
      </c>
      <c r="O27" s="166" t="s">
        <v>101</v>
      </c>
      <c r="P27" s="168">
        <v>18932.86</v>
      </c>
      <c r="Q27" s="126"/>
    </row>
    <row r="28" spans="1:17" customFormat="1" ht="27" customHeight="1">
      <c r="A28" s="173" t="s">
        <v>128</v>
      </c>
      <c r="B28" s="165">
        <v>44102</v>
      </c>
      <c r="C28" s="165">
        <v>44102</v>
      </c>
      <c r="D28" s="166" t="s">
        <v>263</v>
      </c>
      <c r="E28" s="166" t="s">
        <v>215</v>
      </c>
      <c r="F28" s="166" t="s">
        <v>264</v>
      </c>
      <c r="G28" s="167">
        <v>30</v>
      </c>
      <c r="H28" s="166" t="s">
        <v>95</v>
      </c>
      <c r="I28" s="166" t="s">
        <v>265</v>
      </c>
      <c r="J28" s="166" t="s">
        <v>218</v>
      </c>
      <c r="K28" s="166" t="s">
        <v>101</v>
      </c>
      <c r="L28" s="166" t="s">
        <v>101</v>
      </c>
      <c r="M28" s="166" t="s">
        <v>266</v>
      </c>
      <c r="N28" s="166" t="s">
        <v>267</v>
      </c>
      <c r="O28" s="166" t="s">
        <v>101</v>
      </c>
      <c r="P28" s="168">
        <v>18962.86</v>
      </c>
      <c r="Q28" s="126"/>
    </row>
    <row r="29" spans="1:17" customFormat="1" ht="20.100000000000001" customHeight="1">
      <c r="A29" s="173" t="s">
        <v>128</v>
      </c>
      <c r="B29" s="165">
        <v>44102</v>
      </c>
      <c r="C29" s="165">
        <v>44102</v>
      </c>
      <c r="D29" s="166" t="s">
        <v>268</v>
      </c>
      <c r="E29" s="166" t="s">
        <v>227</v>
      </c>
      <c r="F29" s="166" t="s">
        <v>269</v>
      </c>
      <c r="G29" s="167">
        <v>30</v>
      </c>
      <c r="H29" s="166" t="s">
        <v>95</v>
      </c>
      <c r="I29" s="166" t="s">
        <v>217</v>
      </c>
      <c r="J29" s="166" t="s">
        <v>218</v>
      </c>
      <c r="K29" s="166" t="s">
        <v>101</v>
      </c>
      <c r="L29" s="166" t="s">
        <v>101</v>
      </c>
      <c r="M29" s="166" t="s">
        <v>270</v>
      </c>
      <c r="N29" s="166" t="s">
        <v>271</v>
      </c>
      <c r="O29" s="166" t="s">
        <v>101</v>
      </c>
      <c r="P29" s="168">
        <v>18992.86</v>
      </c>
      <c r="Q29" s="126"/>
    </row>
    <row r="30" spans="1:17" customFormat="1" ht="20.100000000000001" customHeight="1">
      <c r="A30" s="173" t="s">
        <v>128</v>
      </c>
      <c r="B30" s="165">
        <v>44104</v>
      </c>
      <c r="C30" s="165">
        <v>44104</v>
      </c>
      <c r="D30" s="166" t="s">
        <v>272</v>
      </c>
      <c r="E30" s="166" t="s">
        <v>92</v>
      </c>
      <c r="F30" s="166" t="s">
        <v>273</v>
      </c>
      <c r="G30" s="167">
        <v>20</v>
      </c>
      <c r="H30" s="166" t="s">
        <v>95</v>
      </c>
      <c r="I30" s="166" t="s">
        <v>217</v>
      </c>
      <c r="J30" s="166" t="s">
        <v>218</v>
      </c>
      <c r="K30" s="166" t="s">
        <v>101</v>
      </c>
      <c r="L30" s="166" t="s">
        <v>101</v>
      </c>
      <c r="M30" s="166" t="s">
        <v>101</v>
      </c>
      <c r="N30" s="166" t="s">
        <v>274</v>
      </c>
      <c r="O30" s="166" t="s">
        <v>101</v>
      </c>
      <c r="P30" s="168">
        <v>19012.86</v>
      </c>
      <c r="Q30" s="126"/>
    </row>
    <row r="31" spans="1:17" customFormat="1" ht="27" customHeight="1">
      <c r="A31" s="173" t="s">
        <v>128</v>
      </c>
      <c r="B31" s="165">
        <v>44104</v>
      </c>
      <c r="C31" s="165">
        <v>44104</v>
      </c>
      <c r="D31" s="166" t="s">
        <v>275</v>
      </c>
      <c r="E31" s="166" t="s">
        <v>222</v>
      </c>
      <c r="F31" s="166" t="s">
        <v>276</v>
      </c>
      <c r="G31" s="167">
        <v>60</v>
      </c>
      <c r="H31" s="166" t="s">
        <v>95</v>
      </c>
      <c r="I31" s="166" t="s">
        <v>277</v>
      </c>
      <c r="J31" s="166" t="s">
        <v>278</v>
      </c>
      <c r="K31" s="166" t="s">
        <v>101</v>
      </c>
      <c r="L31" s="166" t="s">
        <v>279</v>
      </c>
      <c r="M31" s="166" t="s">
        <v>280</v>
      </c>
      <c r="N31" s="166" t="s">
        <v>281</v>
      </c>
      <c r="O31" s="166" t="s">
        <v>101</v>
      </c>
      <c r="P31" s="168">
        <v>19072.86</v>
      </c>
      <c r="Q31" s="126"/>
    </row>
    <row r="32" spans="1:17" customFormat="1" ht="20.100000000000001" customHeight="1">
      <c r="A32" s="173" t="s">
        <v>128</v>
      </c>
      <c r="B32" s="165">
        <v>44104</v>
      </c>
      <c r="C32" s="165">
        <v>44104</v>
      </c>
      <c r="D32" s="166" t="s">
        <v>282</v>
      </c>
      <c r="E32" s="166" t="s">
        <v>222</v>
      </c>
      <c r="F32" s="166" t="s">
        <v>283</v>
      </c>
      <c r="G32" s="167">
        <v>30</v>
      </c>
      <c r="H32" s="166" t="s">
        <v>95</v>
      </c>
      <c r="I32" s="166" t="s">
        <v>284</v>
      </c>
      <c r="J32" s="166" t="s">
        <v>285</v>
      </c>
      <c r="K32" s="166" t="s">
        <v>101</v>
      </c>
      <c r="L32" s="166" t="s">
        <v>286</v>
      </c>
      <c r="M32" s="166" t="s">
        <v>287</v>
      </c>
      <c r="N32" s="166" t="s">
        <v>288</v>
      </c>
      <c r="O32" s="166" t="s">
        <v>101</v>
      </c>
      <c r="P32" s="168">
        <v>19102.86</v>
      </c>
      <c r="Q32" s="126"/>
    </row>
    <row r="33" spans="1:17" customFormat="1" ht="20.100000000000001" customHeight="1">
      <c r="A33" s="173" t="s">
        <v>128</v>
      </c>
      <c r="B33" s="165">
        <v>44104</v>
      </c>
      <c r="C33" s="165">
        <v>44104</v>
      </c>
      <c r="D33" s="166" t="s">
        <v>289</v>
      </c>
      <c r="E33" s="166" t="s">
        <v>222</v>
      </c>
      <c r="F33" s="166" t="s">
        <v>290</v>
      </c>
      <c r="G33" s="167">
        <v>30</v>
      </c>
      <c r="H33" s="166" t="s">
        <v>95</v>
      </c>
      <c r="I33" s="166" t="s">
        <v>217</v>
      </c>
      <c r="J33" s="166" t="s">
        <v>218</v>
      </c>
      <c r="K33" s="166" t="s">
        <v>101</v>
      </c>
      <c r="L33" s="166" t="s">
        <v>101</v>
      </c>
      <c r="M33" s="166" t="s">
        <v>291</v>
      </c>
      <c r="N33" s="166" t="s">
        <v>292</v>
      </c>
      <c r="O33" s="166" t="s">
        <v>101</v>
      </c>
      <c r="P33" s="168">
        <v>19132.86</v>
      </c>
      <c r="Q33" s="126"/>
    </row>
    <row r="34" spans="1:17" customFormat="1" ht="20.100000000000001" customHeight="1">
      <c r="A34" s="173" t="s">
        <v>128</v>
      </c>
      <c r="B34" s="165">
        <v>44104</v>
      </c>
      <c r="C34" s="165">
        <v>44104</v>
      </c>
      <c r="D34" s="166" t="s">
        <v>293</v>
      </c>
      <c r="E34" s="166" t="s">
        <v>222</v>
      </c>
      <c r="F34" s="166" t="s">
        <v>294</v>
      </c>
      <c r="G34" s="167">
        <v>30</v>
      </c>
      <c r="H34" s="166" t="s">
        <v>95</v>
      </c>
      <c r="I34" s="166" t="s">
        <v>295</v>
      </c>
      <c r="J34" s="166" t="s">
        <v>218</v>
      </c>
      <c r="K34" s="166" t="s">
        <v>101</v>
      </c>
      <c r="L34" s="166" t="s">
        <v>101</v>
      </c>
      <c r="M34" s="166" t="s">
        <v>296</v>
      </c>
      <c r="N34" s="166" t="s">
        <v>297</v>
      </c>
      <c r="O34" s="166" t="s">
        <v>101</v>
      </c>
      <c r="P34" s="168">
        <v>19162.86</v>
      </c>
      <c r="Q34" s="126"/>
    </row>
    <row r="35" spans="1:17" customFormat="1" ht="23.1" customHeight="1">
      <c r="A35" s="173" t="s">
        <v>128</v>
      </c>
      <c r="B35" s="165">
        <v>44104</v>
      </c>
      <c r="C35" s="165">
        <v>44104</v>
      </c>
      <c r="D35" s="166" t="s">
        <v>298</v>
      </c>
      <c r="E35" s="166" t="s">
        <v>299</v>
      </c>
      <c r="F35" s="166" t="s">
        <v>300</v>
      </c>
      <c r="G35" s="167">
        <v>30</v>
      </c>
      <c r="H35" s="166" t="s">
        <v>95</v>
      </c>
      <c r="I35" s="166" t="s">
        <v>217</v>
      </c>
      <c r="J35" s="166" t="s">
        <v>218</v>
      </c>
      <c r="K35" s="166" t="s">
        <v>101</v>
      </c>
      <c r="L35" s="166" t="s">
        <v>101</v>
      </c>
      <c r="M35" s="166" t="s">
        <v>301</v>
      </c>
      <c r="N35" s="166" t="s">
        <v>302</v>
      </c>
      <c r="O35" s="166" t="s">
        <v>101</v>
      </c>
      <c r="P35" s="168">
        <v>19192.86</v>
      </c>
      <c r="Q35" s="126"/>
    </row>
    <row r="36" spans="1:17" customFormat="1" ht="27" customHeight="1">
      <c r="A36" s="173" t="s">
        <v>128</v>
      </c>
      <c r="B36" s="165">
        <v>44104</v>
      </c>
      <c r="C36" s="165">
        <v>44104</v>
      </c>
      <c r="D36" s="166" t="s">
        <v>272</v>
      </c>
      <c r="E36" s="166" t="s">
        <v>92</v>
      </c>
      <c r="F36" s="166" t="s">
        <v>273</v>
      </c>
      <c r="G36" s="167">
        <v>10</v>
      </c>
      <c r="H36" s="166" t="s">
        <v>95</v>
      </c>
      <c r="I36" s="166" t="s">
        <v>217</v>
      </c>
      <c r="J36" s="166" t="s">
        <v>218</v>
      </c>
      <c r="K36" s="166" t="s">
        <v>101</v>
      </c>
      <c r="L36" s="166" t="s">
        <v>101</v>
      </c>
      <c r="M36" s="166" t="s">
        <v>101</v>
      </c>
      <c r="N36" s="166" t="s">
        <v>303</v>
      </c>
      <c r="O36" s="166" t="s">
        <v>101</v>
      </c>
      <c r="P36" s="168">
        <v>19202.86</v>
      </c>
      <c r="Q36" s="126"/>
    </row>
    <row r="37" spans="1:17" customFormat="1" ht="20.100000000000001" customHeight="1">
      <c r="A37" s="173" t="s">
        <v>130</v>
      </c>
      <c r="B37" s="165">
        <v>44104</v>
      </c>
      <c r="C37" s="165">
        <v>44104</v>
      </c>
      <c r="D37" s="166" t="s">
        <v>101</v>
      </c>
      <c r="E37" s="166" t="s">
        <v>101</v>
      </c>
      <c r="F37" s="166" t="s">
        <v>101</v>
      </c>
      <c r="G37" s="167">
        <v>-7</v>
      </c>
      <c r="H37" s="166" t="s">
        <v>95</v>
      </c>
      <c r="I37" s="166" t="s">
        <v>101</v>
      </c>
      <c r="J37" s="166" t="s">
        <v>304</v>
      </c>
      <c r="K37" s="166" t="s">
        <v>101</v>
      </c>
      <c r="L37" s="166" t="s">
        <v>305</v>
      </c>
      <c r="M37" s="166" t="s">
        <v>306</v>
      </c>
      <c r="N37" s="166" t="s">
        <v>307</v>
      </c>
      <c r="O37" s="166" t="s">
        <v>101</v>
      </c>
      <c r="P37" s="168">
        <v>19195.86</v>
      </c>
      <c r="Q37" s="126"/>
    </row>
    <row r="38" spans="1:17" customFormat="1" ht="20.100000000000001" customHeight="1">
      <c r="A38" s="173" t="s">
        <v>130</v>
      </c>
      <c r="B38" s="165">
        <v>44104</v>
      </c>
      <c r="C38" s="165">
        <v>44104</v>
      </c>
      <c r="D38" s="166" t="s">
        <v>101</v>
      </c>
      <c r="E38" s="166" t="s">
        <v>101</v>
      </c>
      <c r="F38" s="166" t="s">
        <v>101</v>
      </c>
      <c r="G38" s="167">
        <v>-1.08</v>
      </c>
      <c r="H38" s="166" t="s">
        <v>95</v>
      </c>
      <c r="I38" s="166" t="s">
        <v>101</v>
      </c>
      <c r="J38" s="166" t="s">
        <v>304</v>
      </c>
      <c r="K38" s="166" t="s">
        <v>101</v>
      </c>
      <c r="L38" s="166" t="s">
        <v>305</v>
      </c>
      <c r="M38" s="166" t="s">
        <v>308</v>
      </c>
      <c r="N38" s="166" t="s">
        <v>309</v>
      </c>
      <c r="O38" s="166" t="s">
        <v>101</v>
      </c>
      <c r="P38" s="168">
        <v>19194.78</v>
      </c>
      <c r="Q38" s="126"/>
    </row>
    <row r="39" spans="1:17" customFormat="1" ht="27" customHeight="1">
      <c r="A39" s="173" t="s">
        <v>128</v>
      </c>
      <c r="B39" s="165">
        <v>44105</v>
      </c>
      <c r="C39" s="165">
        <v>44105</v>
      </c>
      <c r="D39" s="166" t="s">
        <v>310</v>
      </c>
      <c r="E39" s="166" t="s">
        <v>92</v>
      </c>
      <c r="F39" s="166" t="s">
        <v>311</v>
      </c>
      <c r="G39" s="167">
        <v>30</v>
      </c>
      <c r="H39" s="166" t="s">
        <v>95</v>
      </c>
      <c r="I39" s="166" t="s">
        <v>217</v>
      </c>
      <c r="J39" s="166" t="s">
        <v>218</v>
      </c>
      <c r="K39" s="166" t="s">
        <v>101</v>
      </c>
      <c r="L39" s="166" t="s">
        <v>101</v>
      </c>
      <c r="M39" s="166" t="s">
        <v>312</v>
      </c>
      <c r="N39" s="166" t="s">
        <v>313</v>
      </c>
      <c r="O39" s="166" t="s">
        <v>101</v>
      </c>
      <c r="P39" s="168">
        <v>19224.78</v>
      </c>
      <c r="Q39" s="126"/>
    </row>
    <row r="40" spans="1:17" customFormat="1" ht="20.100000000000001" customHeight="1">
      <c r="A40" s="173" t="s">
        <v>128</v>
      </c>
      <c r="B40" s="165">
        <v>44105</v>
      </c>
      <c r="C40" s="165">
        <v>44105</v>
      </c>
      <c r="D40" s="166" t="s">
        <v>314</v>
      </c>
      <c r="E40" s="166" t="s">
        <v>222</v>
      </c>
      <c r="F40" s="166" t="s">
        <v>315</v>
      </c>
      <c r="G40" s="167">
        <v>30</v>
      </c>
      <c r="H40" s="166" t="s">
        <v>95</v>
      </c>
      <c r="I40" s="166" t="s">
        <v>217</v>
      </c>
      <c r="J40" s="166" t="s">
        <v>218</v>
      </c>
      <c r="K40" s="166" t="s">
        <v>101</v>
      </c>
      <c r="L40" s="166" t="s">
        <v>101</v>
      </c>
      <c r="M40" s="166" t="s">
        <v>316</v>
      </c>
      <c r="N40" s="166" t="s">
        <v>317</v>
      </c>
      <c r="O40" s="166" t="s">
        <v>101</v>
      </c>
      <c r="P40" s="168">
        <v>19254.78</v>
      </c>
      <c r="Q40" s="126"/>
    </row>
    <row r="41" spans="1:17" customFormat="1" ht="27" customHeight="1">
      <c r="A41" s="173" t="s">
        <v>128</v>
      </c>
      <c r="B41" s="165">
        <v>44105</v>
      </c>
      <c r="C41" s="165">
        <v>44105</v>
      </c>
      <c r="D41" s="166" t="s">
        <v>314</v>
      </c>
      <c r="E41" s="166" t="s">
        <v>222</v>
      </c>
      <c r="F41" s="166" t="s">
        <v>315</v>
      </c>
      <c r="G41" s="167">
        <v>30</v>
      </c>
      <c r="H41" s="166" t="s">
        <v>95</v>
      </c>
      <c r="I41" s="166" t="s">
        <v>217</v>
      </c>
      <c r="J41" s="166" t="s">
        <v>218</v>
      </c>
      <c r="K41" s="166" t="s">
        <v>101</v>
      </c>
      <c r="L41" s="166" t="s">
        <v>101</v>
      </c>
      <c r="M41" s="166" t="s">
        <v>318</v>
      </c>
      <c r="N41" s="166" t="s">
        <v>319</v>
      </c>
      <c r="O41" s="166" t="s">
        <v>101</v>
      </c>
      <c r="P41" s="168">
        <v>19284.78</v>
      </c>
      <c r="Q41" s="126"/>
    </row>
    <row r="42" spans="1:17" customFormat="1" ht="27" customHeight="1">
      <c r="A42" s="173" t="s">
        <v>128</v>
      </c>
      <c r="B42" s="165">
        <v>44106</v>
      </c>
      <c r="C42" s="165">
        <v>44106</v>
      </c>
      <c r="D42" s="166" t="s">
        <v>320</v>
      </c>
      <c r="E42" s="166" t="s">
        <v>222</v>
      </c>
      <c r="F42" s="166" t="s">
        <v>321</v>
      </c>
      <c r="G42" s="167">
        <v>30</v>
      </c>
      <c r="H42" s="166" t="s">
        <v>95</v>
      </c>
      <c r="I42" s="166" t="s">
        <v>217</v>
      </c>
      <c r="J42" s="166" t="s">
        <v>218</v>
      </c>
      <c r="K42" s="166" t="s">
        <v>101</v>
      </c>
      <c r="L42" s="166" t="s">
        <v>101</v>
      </c>
      <c r="M42" s="166" t="s">
        <v>322</v>
      </c>
      <c r="N42" s="166" t="s">
        <v>323</v>
      </c>
      <c r="O42" s="166" t="s">
        <v>101</v>
      </c>
      <c r="P42" s="168">
        <v>19314.78</v>
      </c>
      <c r="Q42" s="126"/>
    </row>
    <row r="43" spans="1:17" customFormat="1" ht="27" customHeight="1">
      <c r="A43" s="173" t="s">
        <v>128</v>
      </c>
      <c r="B43" s="165">
        <v>44106</v>
      </c>
      <c r="C43" s="165">
        <v>44106</v>
      </c>
      <c r="D43" s="166" t="s">
        <v>320</v>
      </c>
      <c r="E43" s="166" t="s">
        <v>222</v>
      </c>
      <c r="F43" s="166" t="s">
        <v>321</v>
      </c>
      <c r="G43" s="167">
        <v>30</v>
      </c>
      <c r="H43" s="166" t="s">
        <v>95</v>
      </c>
      <c r="I43" s="166" t="s">
        <v>217</v>
      </c>
      <c r="J43" s="166" t="s">
        <v>218</v>
      </c>
      <c r="K43" s="166" t="s">
        <v>101</v>
      </c>
      <c r="L43" s="166" t="s">
        <v>101</v>
      </c>
      <c r="M43" s="166" t="s">
        <v>324</v>
      </c>
      <c r="N43" s="166" t="s">
        <v>325</v>
      </c>
      <c r="O43" s="166" t="s">
        <v>101</v>
      </c>
      <c r="P43" s="168">
        <v>19344.78</v>
      </c>
      <c r="Q43" s="126"/>
    </row>
    <row r="44" spans="1:17" customFormat="1" ht="20.100000000000001" customHeight="1">
      <c r="A44" s="173" t="s">
        <v>128</v>
      </c>
      <c r="B44" s="165">
        <v>44106</v>
      </c>
      <c r="C44" s="165">
        <v>44106</v>
      </c>
      <c r="D44" s="166" t="s">
        <v>326</v>
      </c>
      <c r="E44" s="166" t="s">
        <v>222</v>
      </c>
      <c r="F44" s="166" t="s">
        <v>327</v>
      </c>
      <c r="G44" s="167">
        <v>30</v>
      </c>
      <c r="H44" s="166" t="s">
        <v>95</v>
      </c>
      <c r="I44" s="166" t="s">
        <v>328</v>
      </c>
      <c r="J44" s="166" t="s">
        <v>218</v>
      </c>
      <c r="K44" s="166" t="s">
        <v>329</v>
      </c>
      <c r="L44" s="166" t="s">
        <v>101</v>
      </c>
      <c r="M44" s="166" t="s">
        <v>330</v>
      </c>
      <c r="N44" s="166" t="s">
        <v>331</v>
      </c>
      <c r="O44" s="166" t="s">
        <v>101</v>
      </c>
      <c r="P44" s="168">
        <v>19374.78</v>
      </c>
      <c r="Q44" s="126"/>
    </row>
    <row r="45" spans="1:17" customFormat="1" ht="27" customHeight="1">
      <c r="A45" s="173" t="s">
        <v>128</v>
      </c>
      <c r="B45" s="165">
        <v>44109</v>
      </c>
      <c r="C45" s="165">
        <v>44108</v>
      </c>
      <c r="D45" s="166" t="s">
        <v>332</v>
      </c>
      <c r="E45" s="166" t="s">
        <v>92</v>
      </c>
      <c r="F45" s="166" t="s">
        <v>333</v>
      </c>
      <c r="G45" s="167">
        <v>30</v>
      </c>
      <c r="H45" s="166" t="s">
        <v>95</v>
      </c>
      <c r="I45" s="166" t="s">
        <v>217</v>
      </c>
      <c r="J45" s="166" t="s">
        <v>218</v>
      </c>
      <c r="K45" s="166" t="s">
        <v>101</v>
      </c>
      <c r="L45" s="166" t="s">
        <v>101</v>
      </c>
      <c r="M45" s="166" t="s">
        <v>334</v>
      </c>
      <c r="N45" s="166" t="s">
        <v>335</v>
      </c>
      <c r="O45" s="166" t="s">
        <v>101</v>
      </c>
      <c r="P45" s="168">
        <v>19404.78</v>
      </c>
      <c r="Q45" s="126"/>
    </row>
    <row r="46" spans="1:17" customFormat="1" ht="20.100000000000001" customHeight="1">
      <c r="A46" s="173" t="s">
        <v>1303</v>
      </c>
      <c r="B46" s="165">
        <v>44109</v>
      </c>
      <c r="C46" s="165">
        <v>44109</v>
      </c>
      <c r="D46" s="166" t="s">
        <v>336</v>
      </c>
      <c r="E46" s="166" t="s">
        <v>222</v>
      </c>
      <c r="F46" s="166" t="s">
        <v>337</v>
      </c>
      <c r="G46" s="167">
        <v>-2249</v>
      </c>
      <c r="H46" s="166" t="s">
        <v>95</v>
      </c>
      <c r="I46" s="166" t="s">
        <v>338</v>
      </c>
      <c r="J46" s="166" t="s">
        <v>339</v>
      </c>
      <c r="K46" s="166" t="s">
        <v>101</v>
      </c>
      <c r="L46" s="166" t="s">
        <v>340</v>
      </c>
      <c r="M46" s="166" t="s">
        <v>341</v>
      </c>
      <c r="N46" s="166" t="s">
        <v>342</v>
      </c>
      <c r="O46" s="166" t="s">
        <v>101</v>
      </c>
      <c r="P46" s="168">
        <v>17155.78</v>
      </c>
      <c r="Q46" s="126"/>
    </row>
    <row r="47" spans="1:17" customFormat="1" ht="23.1" customHeight="1">
      <c r="A47" s="173" t="s">
        <v>1303</v>
      </c>
      <c r="B47" s="165">
        <v>44109</v>
      </c>
      <c r="C47" s="165">
        <v>44109</v>
      </c>
      <c r="D47" s="166" t="s">
        <v>336</v>
      </c>
      <c r="E47" s="166" t="s">
        <v>222</v>
      </c>
      <c r="F47" s="166" t="s">
        <v>337</v>
      </c>
      <c r="G47" s="167">
        <v>-248</v>
      </c>
      <c r="H47" s="166" t="s">
        <v>95</v>
      </c>
      <c r="I47" s="166" t="s">
        <v>343</v>
      </c>
      <c r="J47" s="166" t="s">
        <v>344</v>
      </c>
      <c r="K47" s="166" t="s">
        <v>101</v>
      </c>
      <c r="L47" s="166" t="s">
        <v>340</v>
      </c>
      <c r="M47" s="166" t="s">
        <v>345</v>
      </c>
      <c r="N47" s="166" t="s">
        <v>346</v>
      </c>
      <c r="O47" s="166" t="s">
        <v>101</v>
      </c>
      <c r="P47" s="168">
        <v>16907.78</v>
      </c>
      <c r="Q47" s="126"/>
    </row>
    <row r="48" spans="1:17" customFormat="1" ht="20.100000000000001" customHeight="1">
      <c r="A48" s="173" t="s">
        <v>128</v>
      </c>
      <c r="B48" s="165">
        <v>44109</v>
      </c>
      <c r="C48" s="165">
        <v>44109</v>
      </c>
      <c r="D48" s="166" t="s">
        <v>347</v>
      </c>
      <c r="E48" s="166" t="s">
        <v>92</v>
      </c>
      <c r="F48" s="166" t="s">
        <v>348</v>
      </c>
      <c r="G48" s="167">
        <v>30</v>
      </c>
      <c r="H48" s="166" t="s">
        <v>95</v>
      </c>
      <c r="I48" s="166" t="s">
        <v>217</v>
      </c>
      <c r="J48" s="166" t="s">
        <v>218</v>
      </c>
      <c r="K48" s="166" t="s">
        <v>101</v>
      </c>
      <c r="L48" s="166" t="s">
        <v>101</v>
      </c>
      <c r="M48" s="166" t="s">
        <v>349</v>
      </c>
      <c r="N48" s="166" t="s">
        <v>350</v>
      </c>
      <c r="O48" s="166" t="s">
        <v>101</v>
      </c>
      <c r="P48" s="168">
        <v>16937.78</v>
      </c>
      <c r="Q48" s="126"/>
    </row>
    <row r="49" spans="1:17" customFormat="1" ht="20.100000000000001" customHeight="1">
      <c r="A49" s="173" t="s">
        <v>128</v>
      </c>
      <c r="B49" s="165">
        <v>44109</v>
      </c>
      <c r="C49" s="165">
        <v>44109</v>
      </c>
      <c r="D49" s="166" t="s">
        <v>351</v>
      </c>
      <c r="E49" s="166" t="s">
        <v>227</v>
      </c>
      <c r="F49" s="166" t="s">
        <v>352</v>
      </c>
      <c r="G49" s="167">
        <v>30</v>
      </c>
      <c r="H49" s="166" t="s">
        <v>95</v>
      </c>
      <c r="I49" s="166" t="s">
        <v>217</v>
      </c>
      <c r="J49" s="166" t="s">
        <v>218</v>
      </c>
      <c r="K49" s="166" t="s">
        <v>101</v>
      </c>
      <c r="L49" s="166" t="s">
        <v>101</v>
      </c>
      <c r="M49" s="166" t="s">
        <v>353</v>
      </c>
      <c r="N49" s="166" t="s">
        <v>354</v>
      </c>
      <c r="O49" s="166" t="s">
        <v>101</v>
      </c>
      <c r="P49" s="168">
        <v>16967.78</v>
      </c>
      <c r="Q49" s="126"/>
    </row>
    <row r="50" spans="1:17" customFormat="1" ht="20.100000000000001" customHeight="1">
      <c r="A50" s="173" t="s">
        <v>128</v>
      </c>
      <c r="B50" s="165">
        <v>44109</v>
      </c>
      <c r="C50" s="165">
        <v>44109</v>
      </c>
      <c r="D50" s="166" t="s">
        <v>351</v>
      </c>
      <c r="E50" s="166" t="s">
        <v>227</v>
      </c>
      <c r="F50" s="166" t="s">
        <v>352</v>
      </c>
      <c r="G50" s="167">
        <v>30</v>
      </c>
      <c r="H50" s="166" t="s">
        <v>95</v>
      </c>
      <c r="I50" s="166" t="s">
        <v>217</v>
      </c>
      <c r="J50" s="166" t="s">
        <v>218</v>
      </c>
      <c r="K50" s="166" t="s">
        <v>101</v>
      </c>
      <c r="L50" s="166" t="s">
        <v>101</v>
      </c>
      <c r="M50" s="166" t="s">
        <v>355</v>
      </c>
      <c r="N50" s="166" t="s">
        <v>356</v>
      </c>
      <c r="O50" s="166" t="s">
        <v>101</v>
      </c>
      <c r="P50" s="168">
        <v>16997.78</v>
      </c>
      <c r="Q50" s="126"/>
    </row>
    <row r="51" spans="1:17" customFormat="1" ht="27" customHeight="1">
      <c r="A51" s="173" t="s">
        <v>128</v>
      </c>
      <c r="B51" s="165">
        <v>44109</v>
      </c>
      <c r="C51" s="165">
        <v>44109</v>
      </c>
      <c r="D51" s="166" t="s">
        <v>357</v>
      </c>
      <c r="E51" s="166" t="s">
        <v>92</v>
      </c>
      <c r="F51" s="166" t="s">
        <v>358</v>
      </c>
      <c r="G51" s="167">
        <v>30</v>
      </c>
      <c r="H51" s="166" t="s">
        <v>95</v>
      </c>
      <c r="I51" s="166" t="s">
        <v>359</v>
      </c>
      <c r="J51" s="166" t="s">
        <v>304</v>
      </c>
      <c r="K51" s="166" t="s">
        <v>360</v>
      </c>
      <c r="L51" s="166" t="s">
        <v>286</v>
      </c>
      <c r="M51" s="166" t="s">
        <v>361</v>
      </c>
      <c r="N51" s="166" t="s">
        <v>362</v>
      </c>
      <c r="O51" s="166" t="s">
        <v>101</v>
      </c>
      <c r="P51" s="168">
        <v>17027.78</v>
      </c>
      <c r="Q51" s="126"/>
    </row>
    <row r="52" spans="1:17" customFormat="1" ht="23.1" customHeight="1">
      <c r="A52" s="173" t="s">
        <v>128</v>
      </c>
      <c r="B52" s="165">
        <v>44109</v>
      </c>
      <c r="C52" s="165">
        <v>44109</v>
      </c>
      <c r="D52" s="166" t="s">
        <v>363</v>
      </c>
      <c r="E52" s="166" t="s">
        <v>92</v>
      </c>
      <c r="F52" s="166" t="s">
        <v>364</v>
      </c>
      <c r="G52" s="167">
        <v>30</v>
      </c>
      <c r="H52" s="166" t="s">
        <v>95</v>
      </c>
      <c r="I52" s="166" t="s">
        <v>217</v>
      </c>
      <c r="J52" s="166" t="s">
        <v>218</v>
      </c>
      <c r="K52" s="166" t="s">
        <v>101</v>
      </c>
      <c r="L52" s="166" t="s">
        <v>101</v>
      </c>
      <c r="M52" s="166" t="s">
        <v>365</v>
      </c>
      <c r="N52" s="166" t="s">
        <v>366</v>
      </c>
      <c r="O52" s="166" t="s">
        <v>101</v>
      </c>
      <c r="P52" s="168">
        <v>17057.78</v>
      </c>
      <c r="Q52" s="126"/>
    </row>
    <row r="53" spans="1:17" customFormat="1" ht="27" customHeight="1">
      <c r="A53" s="173" t="s">
        <v>128</v>
      </c>
      <c r="B53" s="165">
        <v>44109</v>
      </c>
      <c r="C53" s="165">
        <v>44109</v>
      </c>
      <c r="D53" s="166" t="s">
        <v>367</v>
      </c>
      <c r="E53" s="166" t="s">
        <v>92</v>
      </c>
      <c r="F53" s="166" t="s">
        <v>368</v>
      </c>
      <c r="G53" s="167">
        <v>60</v>
      </c>
      <c r="H53" s="166" t="s">
        <v>95</v>
      </c>
      <c r="I53" s="166" t="s">
        <v>217</v>
      </c>
      <c r="J53" s="166" t="s">
        <v>218</v>
      </c>
      <c r="K53" s="166" t="s">
        <v>101</v>
      </c>
      <c r="L53" s="166" t="s">
        <v>101</v>
      </c>
      <c r="M53" s="166" t="s">
        <v>369</v>
      </c>
      <c r="N53" s="166" t="s">
        <v>370</v>
      </c>
      <c r="O53" s="166" t="s">
        <v>101</v>
      </c>
      <c r="P53" s="168">
        <v>17117.78</v>
      </c>
      <c r="Q53" s="126"/>
    </row>
    <row r="54" spans="1:17" customFormat="1" ht="23.1" customHeight="1">
      <c r="A54" s="173" t="s">
        <v>128</v>
      </c>
      <c r="B54" s="165">
        <v>44109</v>
      </c>
      <c r="C54" s="165">
        <v>44109</v>
      </c>
      <c r="D54" s="166" t="s">
        <v>371</v>
      </c>
      <c r="E54" s="166" t="s">
        <v>92</v>
      </c>
      <c r="F54" s="166" t="s">
        <v>372</v>
      </c>
      <c r="G54" s="167">
        <v>30</v>
      </c>
      <c r="H54" s="166" t="s">
        <v>95</v>
      </c>
      <c r="I54" s="166" t="s">
        <v>217</v>
      </c>
      <c r="J54" s="166" t="s">
        <v>218</v>
      </c>
      <c r="K54" s="166" t="s">
        <v>101</v>
      </c>
      <c r="L54" s="166" t="s">
        <v>101</v>
      </c>
      <c r="M54" s="166" t="s">
        <v>373</v>
      </c>
      <c r="N54" s="166" t="s">
        <v>374</v>
      </c>
      <c r="O54" s="166" t="s">
        <v>101</v>
      </c>
      <c r="P54" s="168">
        <v>17147.78</v>
      </c>
      <c r="Q54" s="126"/>
    </row>
    <row r="55" spans="1:17" customFormat="1" ht="20.100000000000001" customHeight="1">
      <c r="A55" s="173" t="s">
        <v>128</v>
      </c>
      <c r="B55" s="165">
        <v>44109</v>
      </c>
      <c r="C55" s="165">
        <v>44109</v>
      </c>
      <c r="D55" s="166" t="s">
        <v>371</v>
      </c>
      <c r="E55" s="166" t="s">
        <v>92</v>
      </c>
      <c r="F55" s="166" t="s">
        <v>372</v>
      </c>
      <c r="G55" s="167">
        <v>30</v>
      </c>
      <c r="H55" s="166" t="s">
        <v>95</v>
      </c>
      <c r="I55" s="166" t="s">
        <v>217</v>
      </c>
      <c r="J55" s="166" t="s">
        <v>218</v>
      </c>
      <c r="K55" s="166" t="s">
        <v>101</v>
      </c>
      <c r="L55" s="166" t="s">
        <v>101</v>
      </c>
      <c r="M55" s="166" t="s">
        <v>375</v>
      </c>
      <c r="N55" s="166" t="s">
        <v>376</v>
      </c>
      <c r="O55" s="166" t="s">
        <v>101</v>
      </c>
      <c r="P55" s="168">
        <v>17177.78</v>
      </c>
      <c r="Q55" s="126"/>
    </row>
    <row r="56" spans="1:17" customFormat="1" ht="23.1" customHeight="1">
      <c r="A56" s="173" t="s">
        <v>128</v>
      </c>
      <c r="B56" s="165">
        <v>44109</v>
      </c>
      <c r="C56" s="165">
        <v>44109</v>
      </c>
      <c r="D56" s="166" t="s">
        <v>377</v>
      </c>
      <c r="E56" s="166" t="s">
        <v>92</v>
      </c>
      <c r="F56" s="166" t="s">
        <v>378</v>
      </c>
      <c r="G56" s="167">
        <v>30</v>
      </c>
      <c r="H56" s="166" t="s">
        <v>95</v>
      </c>
      <c r="I56" s="166" t="s">
        <v>217</v>
      </c>
      <c r="J56" s="166" t="s">
        <v>218</v>
      </c>
      <c r="K56" s="166" t="s">
        <v>101</v>
      </c>
      <c r="L56" s="166" t="s">
        <v>101</v>
      </c>
      <c r="M56" s="166" t="s">
        <v>379</v>
      </c>
      <c r="N56" s="166" t="s">
        <v>380</v>
      </c>
      <c r="O56" s="166" t="s">
        <v>101</v>
      </c>
      <c r="P56" s="168">
        <v>17207.78</v>
      </c>
      <c r="Q56" s="126"/>
    </row>
    <row r="57" spans="1:17" customFormat="1" ht="23.1" customHeight="1">
      <c r="A57" s="173" t="s">
        <v>128</v>
      </c>
      <c r="B57" s="165">
        <v>44109</v>
      </c>
      <c r="C57" s="165">
        <v>44109</v>
      </c>
      <c r="D57" s="166" t="s">
        <v>381</v>
      </c>
      <c r="E57" s="166" t="s">
        <v>92</v>
      </c>
      <c r="F57" s="166" t="s">
        <v>382</v>
      </c>
      <c r="G57" s="167">
        <v>30</v>
      </c>
      <c r="H57" s="166" t="s">
        <v>95</v>
      </c>
      <c r="I57" s="166" t="s">
        <v>383</v>
      </c>
      <c r="J57" s="166" t="s">
        <v>384</v>
      </c>
      <c r="K57" s="166" t="s">
        <v>101</v>
      </c>
      <c r="L57" s="166" t="s">
        <v>101</v>
      </c>
      <c r="M57" s="166" t="s">
        <v>385</v>
      </c>
      <c r="N57" s="166" t="s">
        <v>386</v>
      </c>
      <c r="O57" s="166" t="s">
        <v>101</v>
      </c>
      <c r="P57" s="168">
        <v>17237.78</v>
      </c>
      <c r="Q57" s="126"/>
    </row>
    <row r="58" spans="1:17" customFormat="1" ht="27" customHeight="1">
      <c r="A58" s="173" t="s">
        <v>128</v>
      </c>
      <c r="B58" s="165">
        <v>44109</v>
      </c>
      <c r="C58" s="165">
        <v>44109</v>
      </c>
      <c r="D58" s="166" t="s">
        <v>387</v>
      </c>
      <c r="E58" s="166" t="s">
        <v>92</v>
      </c>
      <c r="F58" s="166" t="s">
        <v>388</v>
      </c>
      <c r="G58" s="167">
        <v>30</v>
      </c>
      <c r="H58" s="166" t="s">
        <v>95</v>
      </c>
      <c r="I58" s="166" t="s">
        <v>217</v>
      </c>
      <c r="J58" s="166" t="s">
        <v>218</v>
      </c>
      <c r="K58" s="166" t="s">
        <v>101</v>
      </c>
      <c r="L58" s="166" t="s">
        <v>101</v>
      </c>
      <c r="M58" s="166" t="s">
        <v>389</v>
      </c>
      <c r="N58" s="166" t="s">
        <v>390</v>
      </c>
      <c r="O58" s="166" t="s">
        <v>101</v>
      </c>
      <c r="P58" s="168">
        <v>17267.78</v>
      </c>
      <c r="Q58" s="126"/>
    </row>
    <row r="59" spans="1:17" customFormat="1" ht="20.100000000000001" customHeight="1">
      <c r="A59" s="173" t="s">
        <v>128</v>
      </c>
      <c r="B59" s="165">
        <v>44110</v>
      </c>
      <c r="C59" s="165">
        <v>44110</v>
      </c>
      <c r="D59" s="166" t="s">
        <v>391</v>
      </c>
      <c r="E59" s="166" t="s">
        <v>92</v>
      </c>
      <c r="F59" s="166" t="s">
        <v>392</v>
      </c>
      <c r="G59" s="167">
        <v>30</v>
      </c>
      <c r="H59" s="166" t="s">
        <v>95</v>
      </c>
      <c r="I59" s="166" t="s">
        <v>217</v>
      </c>
      <c r="J59" s="166" t="s">
        <v>218</v>
      </c>
      <c r="K59" s="166" t="s">
        <v>101</v>
      </c>
      <c r="L59" s="166" t="s">
        <v>101</v>
      </c>
      <c r="M59" s="166" t="s">
        <v>393</v>
      </c>
      <c r="N59" s="166" t="s">
        <v>394</v>
      </c>
      <c r="O59" s="166" t="s">
        <v>101</v>
      </c>
      <c r="P59" s="168">
        <v>17297.78</v>
      </c>
      <c r="Q59" s="126"/>
    </row>
    <row r="60" spans="1:17" customFormat="1" ht="27" customHeight="1">
      <c r="A60" s="173" t="s">
        <v>128</v>
      </c>
      <c r="B60" s="165">
        <v>44110</v>
      </c>
      <c r="C60" s="165">
        <v>44110</v>
      </c>
      <c r="D60" s="166" t="s">
        <v>395</v>
      </c>
      <c r="E60" s="166" t="s">
        <v>92</v>
      </c>
      <c r="F60" s="166" t="s">
        <v>396</v>
      </c>
      <c r="G60" s="167">
        <v>30</v>
      </c>
      <c r="H60" s="166" t="s">
        <v>95</v>
      </c>
      <c r="I60" s="166" t="s">
        <v>217</v>
      </c>
      <c r="J60" s="166" t="s">
        <v>218</v>
      </c>
      <c r="K60" s="166" t="s">
        <v>101</v>
      </c>
      <c r="L60" s="166" t="s">
        <v>101</v>
      </c>
      <c r="M60" s="166" t="s">
        <v>397</v>
      </c>
      <c r="N60" s="166" t="s">
        <v>398</v>
      </c>
      <c r="O60" s="166" t="s">
        <v>101</v>
      </c>
      <c r="P60" s="168">
        <v>17327.78</v>
      </c>
      <c r="Q60" s="126"/>
    </row>
    <row r="61" spans="1:17" customFormat="1" ht="20.100000000000001" customHeight="1">
      <c r="A61" s="173" t="s">
        <v>128</v>
      </c>
      <c r="B61" s="165">
        <v>44110</v>
      </c>
      <c r="C61" s="165">
        <v>44110</v>
      </c>
      <c r="D61" s="166" t="s">
        <v>399</v>
      </c>
      <c r="E61" s="166" t="s">
        <v>222</v>
      </c>
      <c r="F61" s="166" t="s">
        <v>400</v>
      </c>
      <c r="G61" s="167">
        <v>30</v>
      </c>
      <c r="H61" s="166" t="s">
        <v>95</v>
      </c>
      <c r="I61" s="166" t="s">
        <v>401</v>
      </c>
      <c r="J61" s="166" t="s">
        <v>218</v>
      </c>
      <c r="K61" s="166" t="s">
        <v>101</v>
      </c>
      <c r="L61" s="166" t="s">
        <v>286</v>
      </c>
      <c r="M61" s="166" t="s">
        <v>402</v>
      </c>
      <c r="N61" s="166" t="s">
        <v>403</v>
      </c>
      <c r="O61" s="166" t="s">
        <v>101</v>
      </c>
      <c r="P61" s="168">
        <v>17357.78</v>
      </c>
      <c r="Q61" s="126"/>
    </row>
    <row r="62" spans="1:17" customFormat="1" ht="20.100000000000001" customHeight="1">
      <c r="A62" s="173" t="s">
        <v>128</v>
      </c>
      <c r="B62" s="165">
        <v>44110</v>
      </c>
      <c r="C62" s="165">
        <v>44110</v>
      </c>
      <c r="D62" s="166" t="s">
        <v>399</v>
      </c>
      <c r="E62" s="166" t="s">
        <v>222</v>
      </c>
      <c r="F62" s="166" t="s">
        <v>400</v>
      </c>
      <c r="G62" s="167">
        <v>30</v>
      </c>
      <c r="H62" s="166" t="s">
        <v>95</v>
      </c>
      <c r="I62" s="166" t="s">
        <v>401</v>
      </c>
      <c r="J62" s="166" t="s">
        <v>218</v>
      </c>
      <c r="K62" s="166" t="s">
        <v>101</v>
      </c>
      <c r="L62" s="166" t="s">
        <v>286</v>
      </c>
      <c r="M62" s="166" t="s">
        <v>404</v>
      </c>
      <c r="N62" s="166" t="s">
        <v>405</v>
      </c>
      <c r="O62" s="166" t="s">
        <v>101</v>
      </c>
      <c r="P62" s="168">
        <v>17387.78</v>
      </c>
      <c r="Q62" s="126"/>
    </row>
    <row r="63" spans="1:17" customFormat="1" ht="27" customHeight="1">
      <c r="A63" s="173" t="s">
        <v>128</v>
      </c>
      <c r="B63" s="165">
        <v>44110</v>
      </c>
      <c r="C63" s="165">
        <v>44110</v>
      </c>
      <c r="D63" s="166" t="s">
        <v>406</v>
      </c>
      <c r="E63" s="166" t="s">
        <v>222</v>
      </c>
      <c r="F63" s="166" t="s">
        <v>407</v>
      </c>
      <c r="G63" s="167">
        <v>30</v>
      </c>
      <c r="H63" s="166" t="s">
        <v>95</v>
      </c>
      <c r="I63" s="166" t="s">
        <v>408</v>
      </c>
      <c r="J63" s="166" t="s">
        <v>384</v>
      </c>
      <c r="K63" s="166" t="s">
        <v>101</v>
      </c>
      <c r="L63" s="166" t="s">
        <v>279</v>
      </c>
      <c r="M63" s="166" t="s">
        <v>409</v>
      </c>
      <c r="N63" s="166" t="s">
        <v>410</v>
      </c>
      <c r="O63" s="166" t="s">
        <v>101</v>
      </c>
      <c r="P63" s="168">
        <v>17417.78</v>
      </c>
      <c r="Q63" s="126"/>
    </row>
    <row r="64" spans="1:17" customFormat="1" ht="20.100000000000001" customHeight="1">
      <c r="A64" s="173" t="s">
        <v>128</v>
      </c>
      <c r="B64" s="165">
        <v>44110</v>
      </c>
      <c r="C64" s="165">
        <v>44110</v>
      </c>
      <c r="D64" s="166" t="s">
        <v>411</v>
      </c>
      <c r="E64" s="166" t="s">
        <v>412</v>
      </c>
      <c r="F64" s="166" t="s">
        <v>413</v>
      </c>
      <c r="G64" s="167">
        <v>30</v>
      </c>
      <c r="H64" s="166" t="s">
        <v>95</v>
      </c>
      <c r="I64" s="166" t="s">
        <v>414</v>
      </c>
      <c r="J64" s="166" t="s">
        <v>218</v>
      </c>
      <c r="K64" s="166" t="s">
        <v>101</v>
      </c>
      <c r="L64" s="166" t="s">
        <v>101</v>
      </c>
      <c r="M64" s="166" t="s">
        <v>415</v>
      </c>
      <c r="N64" s="166" t="s">
        <v>416</v>
      </c>
      <c r="O64" s="166" t="s">
        <v>101</v>
      </c>
      <c r="P64" s="168">
        <v>17447.78</v>
      </c>
      <c r="Q64" s="126"/>
    </row>
    <row r="65" spans="1:17" customFormat="1" ht="27" customHeight="1">
      <c r="A65" s="173" t="s">
        <v>128</v>
      </c>
      <c r="B65" s="165">
        <v>44110</v>
      </c>
      <c r="C65" s="165">
        <v>44110</v>
      </c>
      <c r="D65" s="166" t="s">
        <v>417</v>
      </c>
      <c r="E65" s="166" t="s">
        <v>215</v>
      </c>
      <c r="F65" s="166" t="s">
        <v>418</v>
      </c>
      <c r="G65" s="167">
        <v>30</v>
      </c>
      <c r="H65" s="166" t="s">
        <v>95</v>
      </c>
      <c r="I65" s="166" t="s">
        <v>383</v>
      </c>
      <c r="J65" s="166" t="s">
        <v>384</v>
      </c>
      <c r="K65" s="166" t="s">
        <v>101</v>
      </c>
      <c r="L65" s="166" t="s">
        <v>101</v>
      </c>
      <c r="M65" s="166" t="s">
        <v>419</v>
      </c>
      <c r="N65" s="166" t="s">
        <v>420</v>
      </c>
      <c r="O65" s="166" t="s">
        <v>101</v>
      </c>
      <c r="P65" s="168">
        <v>17477.78</v>
      </c>
      <c r="Q65" s="126"/>
    </row>
    <row r="66" spans="1:17" customFormat="1" ht="27" customHeight="1">
      <c r="A66" s="173" t="s">
        <v>128</v>
      </c>
      <c r="B66" s="165">
        <v>44110</v>
      </c>
      <c r="C66" s="165">
        <v>44110</v>
      </c>
      <c r="D66" s="166" t="s">
        <v>421</v>
      </c>
      <c r="E66" s="166" t="s">
        <v>215</v>
      </c>
      <c r="F66" s="166" t="s">
        <v>422</v>
      </c>
      <c r="G66" s="167">
        <v>30</v>
      </c>
      <c r="H66" s="166" t="s">
        <v>95</v>
      </c>
      <c r="I66" s="166" t="s">
        <v>217</v>
      </c>
      <c r="J66" s="166" t="s">
        <v>218</v>
      </c>
      <c r="K66" s="166" t="s">
        <v>101</v>
      </c>
      <c r="L66" s="166" t="s">
        <v>101</v>
      </c>
      <c r="M66" s="166" t="s">
        <v>423</v>
      </c>
      <c r="N66" s="166" t="s">
        <v>420</v>
      </c>
      <c r="O66" s="166" t="s">
        <v>101</v>
      </c>
      <c r="P66" s="168">
        <v>17507.78</v>
      </c>
      <c r="Q66" s="126"/>
    </row>
    <row r="67" spans="1:17" customFormat="1" ht="20.100000000000001" customHeight="1">
      <c r="A67" s="173" t="s">
        <v>128</v>
      </c>
      <c r="B67" s="165">
        <v>44110</v>
      </c>
      <c r="C67" s="165">
        <v>44110</v>
      </c>
      <c r="D67" s="166" t="s">
        <v>421</v>
      </c>
      <c r="E67" s="166" t="s">
        <v>215</v>
      </c>
      <c r="F67" s="166" t="s">
        <v>422</v>
      </c>
      <c r="G67" s="167">
        <v>30</v>
      </c>
      <c r="H67" s="166" t="s">
        <v>95</v>
      </c>
      <c r="I67" s="166" t="s">
        <v>217</v>
      </c>
      <c r="J67" s="166" t="s">
        <v>218</v>
      </c>
      <c r="K67" s="166" t="s">
        <v>101</v>
      </c>
      <c r="L67" s="166" t="s">
        <v>101</v>
      </c>
      <c r="M67" s="166" t="s">
        <v>424</v>
      </c>
      <c r="N67" s="166" t="s">
        <v>420</v>
      </c>
      <c r="O67" s="166" t="s">
        <v>101</v>
      </c>
      <c r="P67" s="168">
        <v>17537.78</v>
      </c>
      <c r="Q67" s="126"/>
    </row>
    <row r="68" spans="1:17" customFormat="1" ht="32.25" customHeight="1">
      <c r="A68" s="173" t="s">
        <v>128</v>
      </c>
      <c r="B68" s="165">
        <v>44110</v>
      </c>
      <c r="C68" s="165">
        <v>44110</v>
      </c>
      <c r="D68" s="166" t="s">
        <v>421</v>
      </c>
      <c r="E68" s="166" t="s">
        <v>215</v>
      </c>
      <c r="F68" s="166" t="s">
        <v>422</v>
      </c>
      <c r="G68" s="167">
        <v>30</v>
      </c>
      <c r="H68" s="166" t="s">
        <v>95</v>
      </c>
      <c r="I68" s="166" t="s">
        <v>217</v>
      </c>
      <c r="J68" s="166" t="s">
        <v>218</v>
      </c>
      <c r="K68" s="166" t="s">
        <v>101</v>
      </c>
      <c r="L68" s="166" t="s">
        <v>101</v>
      </c>
      <c r="M68" s="166" t="s">
        <v>425</v>
      </c>
      <c r="N68" s="166" t="s">
        <v>420</v>
      </c>
      <c r="O68" s="166" t="s">
        <v>101</v>
      </c>
      <c r="P68" s="168">
        <v>17567.78</v>
      </c>
      <c r="Q68" s="126"/>
    </row>
    <row r="69" spans="1:17" customFormat="1" ht="23.1" customHeight="1">
      <c r="A69" s="173" t="s">
        <v>128</v>
      </c>
      <c r="B69" s="165">
        <v>44110</v>
      </c>
      <c r="C69" s="165">
        <v>44110</v>
      </c>
      <c r="D69" s="166" t="s">
        <v>426</v>
      </c>
      <c r="E69" s="166" t="s">
        <v>215</v>
      </c>
      <c r="F69" s="166" t="s">
        <v>427</v>
      </c>
      <c r="G69" s="167">
        <v>30</v>
      </c>
      <c r="H69" s="166" t="s">
        <v>95</v>
      </c>
      <c r="I69" s="166" t="s">
        <v>217</v>
      </c>
      <c r="J69" s="166" t="s">
        <v>218</v>
      </c>
      <c r="K69" s="166" t="s">
        <v>101</v>
      </c>
      <c r="L69" s="166" t="s">
        <v>101</v>
      </c>
      <c r="M69" s="166" t="s">
        <v>428</v>
      </c>
      <c r="N69" s="166" t="s">
        <v>420</v>
      </c>
      <c r="O69" s="166" t="s">
        <v>101</v>
      </c>
      <c r="P69" s="168">
        <v>17597.78</v>
      </c>
      <c r="Q69" s="126"/>
    </row>
    <row r="70" spans="1:17" customFormat="1" ht="23.1" customHeight="1">
      <c r="A70" s="173" t="s">
        <v>128</v>
      </c>
      <c r="B70" s="165">
        <v>44110</v>
      </c>
      <c r="C70" s="165">
        <v>44110</v>
      </c>
      <c r="D70" s="166" t="s">
        <v>429</v>
      </c>
      <c r="E70" s="166" t="s">
        <v>430</v>
      </c>
      <c r="F70" s="166" t="s">
        <v>431</v>
      </c>
      <c r="G70" s="167">
        <v>60</v>
      </c>
      <c r="H70" s="166" t="s">
        <v>95</v>
      </c>
      <c r="I70" s="166" t="s">
        <v>217</v>
      </c>
      <c r="J70" s="166" t="s">
        <v>218</v>
      </c>
      <c r="K70" s="166" t="s">
        <v>101</v>
      </c>
      <c r="L70" s="166" t="s">
        <v>101</v>
      </c>
      <c r="M70" s="166" t="s">
        <v>432</v>
      </c>
      <c r="N70" s="166" t="s">
        <v>433</v>
      </c>
      <c r="O70" s="166" t="s">
        <v>101</v>
      </c>
      <c r="P70" s="168">
        <v>17657.78</v>
      </c>
      <c r="Q70" s="126"/>
    </row>
    <row r="71" spans="1:17" customFormat="1" ht="27" customHeight="1">
      <c r="A71" s="173" t="s">
        <v>128</v>
      </c>
      <c r="B71" s="165">
        <v>44110</v>
      </c>
      <c r="C71" s="165">
        <v>44110</v>
      </c>
      <c r="D71" s="166" t="s">
        <v>434</v>
      </c>
      <c r="E71" s="166" t="s">
        <v>227</v>
      </c>
      <c r="F71" s="166" t="s">
        <v>435</v>
      </c>
      <c r="G71" s="167">
        <v>30</v>
      </c>
      <c r="H71" s="166" t="s">
        <v>95</v>
      </c>
      <c r="I71" s="166" t="s">
        <v>217</v>
      </c>
      <c r="J71" s="166" t="s">
        <v>218</v>
      </c>
      <c r="K71" s="166" t="s">
        <v>101</v>
      </c>
      <c r="L71" s="166" t="s">
        <v>101</v>
      </c>
      <c r="M71" s="166" t="s">
        <v>436</v>
      </c>
      <c r="N71" s="166" t="s">
        <v>437</v>
      </c>
      <c r="O71" s="166" t="s">
        <v>101</v>
      </c>
      <c r="P71" s="168">
        <v>17687.78</v>
      </c>
      <c r="Q71" s="126"/>
    </row>
    <row r="72" spans="1:17" customFormat="1" ht="20.100000000000001" customHeight="1">
      <c r="A72" s="173" t="s">
        <v>128</v>
      </c>
      <c r="B72" s="165">
        <v>44110</v>
      </c>
      <c r="C72" s="165">
        <v>44110</v>
      </c>
      <c r="D72" s="166" t="s">
        <v>438</v>
      </c>
      <c r="E72" s="166" t="s">
        <v>227</v>
      </c>
      <c r="F72" s="166" t="s">
        <v>439</v>
      </c>
      <c r="G72" s="167">
        <v>30</v>
      </c>
      <c r="H72" s="166" t="s">
        <v>95</v>
      </c>
      <c r="I72" s="166" t="s">
        <v>217</v>
      </c>
      <c r="J72" s="166" t="s">
        <v>218</v>
      </c>
      <c r="K72" s="166" t="s">
        <v>101</v>
      </c>
      <c r="L72" s="166" t="s">
        <v>101</v>
      </c>
      <c r="M72" s="166" t="s">
        <v>440</v>
      </c>
      <c r="N72" s="166" t="s">
        <v>441</v>
      </c>
      <c r="O72" s="166" t="s">
        <v>101</v>
      </c>
      <c r="P72" s="168">
        <v>17717.78</v>
      </c>
      <c r="Q72" s="126"/>
    </row>
    <row r="73" spans="1:17" customFormat="1" ht="27" customHeight="1">
      <c r="A73" s="173" t="s">
        <v>128</v>
      </c>
      <c r="B73" s="165">
        <v>44110</v>
      </c>
      <c r="C73" s="165">
        <v>44110</v>
      </c>
      <c r="D73" s="166" t="s">
        <v>442</v>
      </c>
      <c r="E73" s="166" t="s">
        <v>222</v>
      </c>
      <c r="F73" s="166" t="s">
        <v>443</v>
      </c>
      <c r="G73" s="167">
        <v>30</v>
      </c>
      <c r="H73" s="166" t="s">
        <v>95</v>
      </c>
      <c r="I73" s="166" t="s">
        <v>217</v>
      </c>
      <c r="J73" s="166" t="s">
        <v>218</v>
      </c>
      <c r="K73" s="166" t="s">
        <v>101</v>
      </c>
      <c r="L73" s="166" t="s">
        <v>101</v>
      </c>
      <c r="M73" s="166" t="s">
        <v>444</v>
      </c>
      <c r="N73" s="166" t="s">
        <v>445</v>
      </c>
      <c r="O73" s="166" t="s">
        <v>101</v>
      </c>
      <c r="P73" s="168">
        <v>17747.78</v>
      </c>
      <c r="Q73" s="126"/>
    </row>
    <row r="74" spans="1:17" customFormat="1" ht="27" customHeight="1">
      <c r="A74" s="173" t="s">
        <v>128</v>
      </c>
      <c r="B74" s="165">
        <v>44110</v>
      </c>
      <c r="C74" s="165">
        <v>44110</v>
      </c>
      <c r="D74" s="166" t="s">
        <v>446</v>
      </c>
      <c r="E74" s="166" t="s">
        <v>227</v>
      </c>
      <c r="F74" s="166" t="s">
        <v>447</v>
      </c>
      <c r="G74" s="167">
        <v>30</v>
      </c>
      <c r="H74" s="166" t="s">
        <v>95</v>
      </c>
      <c r="I74" s="166" t="s">
        <v>217</v>
      </c>
      <c r="J74" s="166" t="s">
        <v>218</v>
      </c>
      <c r="K74" s="166" t="s">
        <v>101</v>
      </c>
      <c r="L74" s="166" t="s">
        <v>101</v>
      </c>
      <c r="M74" s="166" t="s">
        <v>448</v>
      </c>
      <c r="N74" s="166" t="s">
        <v>449</v>
      </c>
      <c r="O74" s="166" t="s">
        <v>101</v>
      </c>
      <c r="P74" s="168">
        <v>17777.78</v>
      </c>
      <c r="Q74" s="126"/>
    </row>
    <row r="75" spans="1:17" customFormat="1" ht="20.100000000000001" customHeight="1">
      <c r="A75" s="173" t="s">
        <v>128</v>
      </c>
      <c r="B75" s="165">
        <v>44110</v>
      </c>
      <c r="C75" s="165">
        <v>44110</v>
      </c>
      <c r="D75" s="166" t="s">
        <v>450</v>
      </c>
      <c r="E75" s="166" t="s">
        <v>451</v>
      </c>
      <c r="F75" s="166" t="s">
        <v>452</v>
      </c>
      <c r="G75" s="167">
        <v>30</v>
      </c>
      <c r="H75" s="166" t="s">
        <v>95</v>
      </c>
      <c r="I75" s="166" t="s">
        <v>217</v>
      </c>
      <c r="J75" s="166" t="s">
        <v>218</v>
      </c>
      <c r="K75" s="166" t="s">
        <v>101</v>
      </c>
      <c r="L75" s="166" t="s">
        <v>101</v>
      </c>
      <c r="M75" s="166" t="s">
        <v>453</v>
      </c>
      <c r="N75" s="166" t="s">
        <v>454</v>
      </c>
      <c r="O75" s="166" t="s">
        <v>101</v>
      </c>
      <c r="P75" s="168">
        <v>17807.78</v>
      </c>
      <c r="Q75" s="126"/>
    </row>
    <row r="76" spans="1:17" customFormat="1" ht="23.1" customHeight="1">
      <c r="A76" s="173" t="s">
        <v>128</v>
      </c>
      <c r="B76" s="165">
        <v>44110</v>
      </c>
      <c r="C76" s="165">
        <v>44110</v>
      </c>
      <c r="D76" s="166" t="s">
        <v>455</v>
      </c>
      <c r="E76" s="166" t="s">
        <v>227</v>
      </c>
      <c r="F76" s="166" t="s">
        <v>456</v>
      </c>
      <c r="G76" s="167">
        <v>90</v>
      </c>
      <c r="H76" s="166" t="s">
        <v>95</v>
      </c>
      <c r="I76" s="166" t="s">
        <v>217</v>
      </c>
      <c r="J76" s="166" t="s">
        <v>218</v>
      </c>
      <c r="K76" s="166" t="s">
        <v>101</v>
      </c>
      <c r="L76" s="166" t="s">
        <v>101</v>
      </c>
      <c r="M76" s="166" t="s">
        <v>457</v>
      </c>
      <c r="N76" s="166" t="s">
        <v>458</v>
      </c>
      <c r="O76" s="166" t="s">
        <v>101</v>
      </c>
      <c r="P76" s="168">
        <v>17897.78</v>
      </c>
      <c r="Q76" s="126"/>
    </row>
    <row r="77" spans="1:17" customFormat="1" ht="20.100000000000001" customHeight="1">
      <c r="A77" s="173" t="s">
        <v>128</v>
      </c>
      <c r="B77" s="165">
        <v>44110</v>
      </c>
      <c r="C77" s="165">
        <v>44110</v>
      </c>
      <c r="D77" s="166" t="s">
        <v>459</v>
      </c>
      <c r="E77" s="166" t="s">
        <v>227</v>
      </c>
      <c r="F77" s="166" t="s">
        <v>460</v>
      </c>
      <c r="G77" s="167">
        <v>30</v>
      </c>
      <c r="H77" s="166" t="s">
        <v>95</v>
      </c>
      <c r="I77" s="166" t="s">
        <v>217</v>
      </c>
      <c r="J77" s="166" t="s">
        <v>218</v>
      </c>
      <c r="K77" s="166" t="s">
        <v>101</v>
      </c>
      <c r="L77" s="166" t="s">
        <v>101</v>
      </c>
      <c r="M77" s="166" t="s">
        <v>461</v>
      </c>
      <c r="N77" s="166" t="s">
        <v>462</v>
      </c>
      <c r="O77" s="166" t="s">
        <v>101</v>
      </c>
      <c r="P77" s="168">
        <v>17927.78</v>
      </c>
      <c r="Q77" s="126"/>
    </row>
    <row r="78" spans="1:17" customFormat="1" ht="23.1" customHeight="1">
      <c r="A78" s="173" t="s">
        <v>128</v>
      </c>
      <c r="B78" s="165">
        <v>44110</v>
      </c>
      <c r="C78" s="165">
        <v>44110</v>
      </c>
      <c r="D78" s="166" t="s">
        <v>463</v>
      </c>
      <c r="E78" s="166" t="s">
        <v>430</v>
      </c>
      <c r="F78" s="166" t="s">
        <v>464</v>
      </c>
      <c r="G78" s="167">
        <v>30</v>
      </c>
      <c r="H78" s="166" t="s">
        <v>95</v>
      </c>
      <c r="I78" s="166" t="s">
        <v>217</v>
      </c>
      <c r="J78" s="166" t="s">
        <v>218</v>
      </c>
      <c r="K78" s="166" t="s">
        <v>101</v>
      </c>
      <c r="L78" s="166" t="s">
        <v>101</v>
      </c>
      <c r="M78" s="166" t="s">
        <v>465</v>
      </c>
      <c r="N78" s="166" t="s">
        <v>433</v>
      </c>
      <c r="O78" s="166" t="s">
        <v>101</v>
      </c>
      <c r="P78" s="168">
        <v>17957.78</v>
      </c>
      <c r="Q78" s="126"/>
    </row>
    <row r="79" spans="1:17" customFormat="1" ht="23.1" customHeight="1">
      <c r="A79" s="173" t="s">
        <v>128</v>
      </c>
      <c r="B79" s="165">
        <v>44110</v>
      </c>
      <c r="C79" s="165">
        <v>44110</v>
      </c>
      <c r="D79" s="166" t="s">
        <v>466</v>
      </c>
      <c r="E79" s="166" t="s">
        <v>222</v>
      </c>
      <c r="F79" s="166" t="s">
        <v>467</v>
      </c>
      <c r="G79" s="167">
        <v>30</v>
      </c>
      <c r="H79" s="166" t="s">
        <v>95</v>
      </c>
      <c r="I79" s="166" t="s">
        <v>217</v>
      </c>
      <c r="J79" s="166" t="s">
        <v>218</v>
      </c>
      <c r="K79" s="166" t="s">
        <v>101</v>
      </c>
      <c r="L79" s="166" t="s">
        <v>101</v>
      </c>
      <c r="M79" s="166" t="s">
        <v>468</v>
      </c>
      <c r="N79" s="166" t="s">
        <v>469</v>
      </c>
      <c r="O79" s="166" t="s">
        <v>101</v>
      </c>
      <c r="P79" s="168">
        <v>17987.78</v>
      </c>
      <c r="Q79" s="126"/>
    </row>
    <row r="80" spans="1:17" customFormat="1" ht="20.100000000000001" customHeight="1">
      <c r="A80" s="173" t="s">
        <v>128</v>
      </c>
      <c r="B80" s="165">
        <v>44110</v>
      </c>
      <c r="C80" s="165">
        <v>44110</v>
      </c>
      <c r="D80" s="166" t="s">
        <v>470</v>
      </c>
      <c r="E80" s="166" t="s">
        <v>222</v>
      </c>
      <c r="F80" s="166" t="s">
        <v>471</v>
      </c>
      <c r="G80" s="167">
        <v>30</v>
      </c>
      <c r="H80" s="166" t="s">
        <v>95</v>
      </c>
      <c r="I80" s="166" t="s">
        <v>217</v>
      </c>
      <c r="J80" s="166" t="s">
        <v>218</v>
      </c>
      <c r="K80" s="166" t="s">
        <v>101</v>
      </c>
      <c r="L80" s="166" t="s">
        <v>101</v>
      </c>
      <c r="M80" s="166" t="s">
        <v>472</v>
      </c>
      <c r="N80" s="166" t="s">
        <v>473</v>
      </c>
      <c r="O80" s="166" t="s">
        <v>101</v>
      </c>
      <c r="P80" s="168">
        <v>18017.78</v>
      </c>
      <c r="Q80" s="126"/>
    </row>
    <row r="81" spans="1:17" customFormat="1" ht="27" customHeight="1">
      <c r="A81" s="173" t="s">
        <v>128</v>
      </c>
      <c r="B81" s="165">
        <v>44110</v>
      </c>
      <c r="C81" s="165">
        <v>44110</v>
      </c>
      <c r="D81" s="166" t="s">
        <v>474</v>
      </c>
      <c r="E81" s="166" t="s">
        <v>222</v>
      </c>
      <c r="F81" s="166" t="s">
        <v>475</v>
      </c>
      <c r="G81" s="167">
        <v>30</v>
      </c>
      <c r="H81" s="166" t="s">
        <v>95</v>
      </c>
      <c r="I81" s="166" t="s">
        <v>217</v>
      </c>
      <c r="J81" s="166" t="s">
        <v>218</v>
      </c>
      <c r="K81" s="166" t="s">
        <v>101</v>
      </c>
      <c r="L81" s="166" t="s">
        <v>101</v>
      </c>
      <c r="M81" s="166" t="s">
        <v>476</v>
      </c>
      <c r="N81" s="166" t="s">
        <v>469</v>
      </c>
      <c r="O81" s="166" t="s">
        <v>101</v>
      </c>
      <c r="P81" s="168">
        <v>18047.78</v>
      </c>
      <c r="Q81" s="126"/>
    </row>
    <row r="82" spans="1:17" customFormat="1" ht="23.1" customHeight="1">
      <c r="A82" s="173" t="s">
        <v>128</v>
      </c>
      <c r="B82" s="165">
        <v>44110</v>
      </c>
      <c r="C82" s="165">
        <v>44110</v>
      </c>
      <c r="D82" s="166" t="s">
        <v>477</v>
      </c>
      <c r="E82" s="166" t="s">
        <v>222</v>
      </c>
      <c r="F82" s="166" t="s">
        <v>478</v>
      </c>
      <c r="G82" s="167">
        <v>30</v>
      </c>
      <c r="H82" s="166" t="s">
        <v>95</v>
      </c>
      <c r="I82" s="166" t="s">
        <v>217</v>
      </c>
      <c r="J82" s="166" t="s">
        <v>218</v>
      </c>
      <c r="K82" s="166" t="s">
        <v>101</v>
      </c>
      <c r="L82" s="166" t="s">
        <v>101</v>
      </c>
      <c r="M82" s="166" t="s">
        <v>479</v>
      </c>
      <c r="N82" s="166" t="s">
        <v>480</v>
      </c>
      <c r="O82" s="166" t="s">
        <v>101</v>
      </c>
      <c r="P82" s="168">
        <v>18077.78</v>
      </c>
      <c r="Q82" s="126"/>
    </row>
    <row r="83" spans="1:17" customFormat="1" ht="20.100000000000001" customHeight="1">
      <c r="A83" s="173" t="s">
        <v>128</v>
      </c>
      <c r="B83" s="165">
        <v>44110</v>
      </c>
      <c r="C83" s="165">
        <v>44110</v>
      </c>
      <c r="D83" s="166" t="s">
        <v>481</v>
      </c>
      <c r="E83" s="166" t="s">
        <v>222</v>
      </c>
      <c r="F83" s="166" t="s">
        <v>482</v>
      </c>
      <c r="G83" s="167">
        <v>30</v>
      </c>
      <c r="H83" s="166" t="s">
        <v>95</v>
      </c>
      <c r="I83" s="166" t="s">
        <v>217</v>
      </c>
      <c r="J83" s="166" t="s">
        <v>218</v>
      </c>
      <c r="K83" s="166" t="s">
        <v>101</v>
      </c>
      <c r="L83" s="166" t="s">
        <v>101</v>
      </c>
      <c r="M83" s="166" t="s">
        <v>483</v>
      </c>
      <c r="N83" s="166" t="s">
        <v>484</v>
      </c>
      <c r="O83" s="166" t="s">
        <v>101</v>
      </c>
      <c r="P83" s="168">
        <v>18107.78</v>
      </c>
      <c r="Q83" s="126"/>
    </row>
    <row r="84" spans="1:17" customFormat="1" ht="20.100000000000001" customHeight="1">
      <c r="A84" s="173" t="s">
        <v>128</v>
      </c>
      <c r="B84" s="165">
        <v>44110</v>
      </c>
      <c r="C84" s="165">
        <v>44110</v>
      </c>
      <c r="D84" s="166" t="s">
        <v>485</v>
      </c>
      <c r="E84" s="166" t="s">
        <v>486</v>
      </c>
      <c r="F84" s="166" t="s">
        <v>487</v>
      </c>
      <c r="G84" s="167">
        <v>30</v>
      </c>
      <c r="H84" s="166" t="s">
        <v>95</v>
      </c>
      <c r="I84" s="166" t="s">
        <v>217</v>
      </c>
      <c r="J84" s="166" t="s">
        <v>218</v>
      </c>
      <c r="K84" s="166" t="s">
        <v>101</v>
      </c>
      <c r="L84" s="166" t="s">
        <v>101</v>
      </c>
      <c r="M84" s="166" t="s">
        <v>488</v>
      </c>
      <c r="N84" s="166" t="s">
        <v>489</v>
      </c>
      <c r="O84" s="166" t="s">
        <v>101</v>
      </c>
      <c r="P84" s="168">
        <v>18137.78</v>
      </c>
      <c r="Q84" s="126"/>
    </row>
    <row r="85" spans="1:17" customFormat="1" ht="20.100000000000001" customHeight="1">
      <c r="A85" s="173" t="s">
        <v>128</v>
      </c>
      <c r="B85" s="165">
        <v>44110</v>
      </c>
      <c r="C85" s="165">
        <v>44110</v>
      </c>
      <c r="D85" s="166" t="s">
        <v>490</v>
      </c>
      <c r="E85" s="166" t="s">
        <v>491</v>
      </c>
      <c r="F85" s="166" t="s">
        <v>492</v>
      </c>
      <c r="G85" s="167">
        <v>30</v>
      </c>
      <c r="H85" s="166" t="s">
        <v>95</v>
      </c>
      <c r="I85" s="166" t="s">
        <v>493</v>
      </c>
      <c r="J85" s="166" t="s">
        <v>218</v>
      </c>
      <c r="K85" s="166" t="s">
        <v>101</v>
      </c>
      <c r="L85" s="166" t="s">
        <v>101</v>
      </c>
      <c r="M85" s="166" t="s">
        <v>494</v>
      </c>
      <c r="N85" s="166" t="s">
        <v>495</v>
      </c>
      <c r="O85" s="166" t="s">
        <v>101</v>
      </c>
      <c r="P85" s="168">
        <v>18167.78</v>
      </c>
      <c r="Q85" s="126"/>
    </row>
    <row r="86" spans="1:17" customFormat="1" ht="27" customHeight="1">
      <c r="A86" s="173" t="s">
        <v>128</v>
      </c>
      <c r="B86" s="165">
        <v>44110</v>
      </c>
      <c r="C86" s="165">
        <v>44109</v>
      </c>
      <c r="D86" s="166" t="s">
        <v>496</v>
      </c>
      <c r="E86" s="166" t="s">
        <v>92</v>
      </c>
      <c r="F86" s="166" t="s">
        <v>497</v>
      </c>
      <c r="G86" s="167">
        <v>30</v>
      </c>
      <c r="H86" s="166" t="s">
        <v>95</v>
      </c>
      <c r="I86" s="166" t="s">
        <v>217</v>
      </c>
      <c r="J86" s="166" t="s">
        <v>218</v>
      </c>
      <c r="K86" s="166" t="s">
        <v>101</v>
      </c>
      <c r="L86" s="166" t="s">
        <v>101</v>
      </c>
      <c r="M86" s="166" t="s">
        <v>498</v>
      </c>
      <c r="N86" s="166" t="s">
        <v>499</v>
      </c>
      <c r="O86" s="166" t="s">
        <v>101</v>
      </c>
      <c r="P86" s="168">
        <v>18197.78</v>
      </c>
      <c r="Q86" s="126"/>
    </row>
    <row r="87" spans="1:17" customFormat="1" ht="27" customHeight="1">
      <c r="A87" s="173" t="s">
        <v>128</v>
      </c>
      <c r="B87" s="165">
        <v>44111</v>
      </c>
      <c r="C87" s="165">
        <v>44111</v>
      </c>
      <c r="D87" s="166" t="s">
        <v>500</v>
      </c>
      <c r="E87" s="166" t="s">
        <v>222</v>
      </c>
      <c r="F87" s="166" t="s">
        <v>501</v>
      </c>
      <c r="G87" s="167">
        <v>30</v>
      </c>
      <c r="H87" s="166" t="s">
        <v>95</v>
      </c>
      <c r="I87" s="166" t="s">
        <v>502</v>
      </c>
      <c r="J87" s="166" t="s">
        <v>285</v>
      </c>
      <c r="K87" s="166" t="s">
        <v>101</v>
      </c>
      <c r="L87" s="166" t="s">
        <v>279</v>
      </c>
      <c r="M87" s="166" t="s">
        <v>503</v>
      </c>
      <c r="N87" s="166" t="s">
        <v>504</v>
      </c>
      <c r="O87" s="166" t="s">
        <v>101</v>
      </c>
      <c r="P87" s="168">
        <v>18227.78</v>
      </c>
      <c r="Q87" s="126"/>
    </row>
    <row r="88" spans="1:17" customFormat="1" ht="27" customHeight="1">
      <c r="A88" s="173" t="s">
        <v>128</v>
      </c>
      <c r="B88" s="165">
        <v>44111</v>
      </c>
      <c r="C88" s="165">
        <v>44111</v>
      </c>
      <c r="D88" s="166" t="s">
        <v>505</v>
      </c>
      <c r="E88" s="166" t="s">
        <v>222</v>
      </c>
      <c r="F88" s="166" t="s">
        <v>506</v>
      </c>
      <c r="G88" s="167">
        <v>30</v>
      </c>
      <c r="H88" s="166" t="s">
        <v>95</v>
      </c>
      <c r="I88" s="166" t="s">
        <v>408</v>
      </c>
      <c r="J88" s="166" t="s">
        <v>384</v>
      </c>
      <c r="K88" s="166" t="s">
        <v>101</v>
      </c>
      <c r="L88" s="166" t="s">
        <v>279</v>
      </c>
      <c r="M88" s="166" t="s">
        <v>507</v>
      </c>
      <c r="N88" s="166" t="s">
        <v>508</v>
      </c>
      <c r="O88" s="166" t="s">
        <v>101</v>
      </c>
      <c r="P88" s="168">
        <v>18257.78</v>
      </c>
      <c r="Q88" s="126"/>
    </row>
    <row r="89" spans="1:17" customFormat="1" ht="20.100000000000001" customHeight="1">
      <c r="A89" s="173" t="s">
        <v>128</v>
      </c>
      <c r="B89" s="165">
        <v>44111</v>
      </c>
      <c r="C89" s="165">
        <v>44111</v>
      </c>
      <c r="D89" s="166" t="s">
        <v>509</v>
      </c>
      <c r="E89" s="166" t="s">
        <v>299</v>
      </c>
      <c r="F89" s="166" t="s">
        <v>510</v>
      </c>
      <c r="G89" s="167">
        <v>30</v>
      </c>
      <c r="H89" s="166" t="s">
        <v>95</v>
      </c>
      <c r="I89" s="166" t="s">
        <v>511</v>
      </c>
      <c r="J89" s="166" t="s">
        <v>218</v>
      </c>
      <c r="K89" s="166" t="s">
        <v>101</v>
      </c>
      <c r="L89" s="166" t="s">
        <v>279</v>
      </c>
      <c r="M89" s="166" t="s">
        <v>512</v>
      </c>
      <c r="N89" s="166" t="s">
        <v>513</v>
      </c>
      <c r="O89" s="166" t="s">
        <v>101</v>
      </c>
      <c r="P89" s="168">
        <v>18287.78</v>
      </c>
      <c r="Q89" s="126"/>
    </row>
    <row r="90" spans="1:17" customFormat="1" ht="20.100000000000001" customHeight="1">
      <c r="A90" s="173" t="s">
        <v>128</v>
      </c>
      <c r="B90" s="165">
        <v>44111</v>
      </c>
      <c r="C90" s="165">
        <v>44111</v>
      </c>
      <c r="D90" s="166" t="s">
        <v>509</v>
      </c>
      <c r="E90" s="166" t="s">
        <v>299</v>
      </c>
      <c r="F90" s="166" t="s">
        <v>510</v>
      </c>
      <c r="G90" s="167">
        <v>30</v>
      </c>
      <c r="H90" s="166" t="s">
        <v>95</v>
      </c>
      <c r="I90" s="166" t="s">
        <v>511</v>
      </c>
      <c r="J90" s="166" t="s">
        <v>218</v>
      </c>
      <c r="K90" s="166" t="s">
        <v>101</v>
      </c>
      <c r="L90" s="166" t="s">
        <v>279</v>
      </c>
      <c r="M90" s="166" t="s">
        <v>514</v>
      </c>
      <c r="N90" s="166" t="s">
        <v>513</v>
      </c>
      <c r="O90" s="166" t="s">
        <v>101</v>
      </c>
      <c r="P90" s="168">
        <v>18317.78</v>
      </c>
      <c r="Q90" s="126"/>
    </row>
    <row r="91" spans="1:17" customFormat="1" ht="20.100000000000001" customHeight="1">
      <c r="A91" s="173" t="s">
        <v>128</v>
      </c>
      <c r="B91" s="165">
        <v>44111</v>
      </c>
      <c r="C91" s="165">
        <v>44111</v>
      </c>
      <c r="D91" s="166" t="s">
        <v>515</v>
      </c>
      <c r="E91" s="166" t="s">
        <v>222</v>
      </c>
      <c r="F91" s="166" t="s">
        <v>516</v>
      </c>
      <c r="G91" s="167">
        <v>30</v>
      </c>
      <c r="H91" s="166" t="s">
        <v>95</v>
      </c>
      <c r="I91" s="166" t="s">
        <v>217</v>
      </c>
      <c r="J91" s="166" t="s">
        <v>218</v>
      </c>
      <c r="K91" s="166" t="s">
        <v>101</v>
      </c>
      <c r="L91" s="166" t="s">
        <v>101</v>
      </c>
      <c r="M91" s="166" t="s">
        <v>517</v>
      </c>
      <c r="N91" s="166" t="s">
        <v>518</v>
      </c>
      <c r="O91" s="166" t="s">
        <v>101</v>
      </c>
      <c r="P91" s="168">
        <v>18347.78</v>
      </c>
      <c r="Q91" s="126"/>
    </row>
    <row r="92" spans="1:17" customFormat="1" ht="27" customHeight="1">
      <c r="A92" s="173" t="s">
        <v>128</v>
      </c>
      <c r="B92" s="165">
        <v>44111</v>
      </c>
      <c r="C92" s="165">
        <v>44111</v>
      </c>
      <c r="D92" s="166" t="s">
        <v>519</v>
      </c>
      <c r="E92" s="166" t="s">
        <v>412</v>
      </c>
      <c r="F92" s="166" t="s">
        <v>520</v>
      </c>
      <c r="G92" s="167">
        <v>30</v>
      </c>
      <c r="H92" s="166" t="s">
        <v>95</v>
      </c>
      <c r="I92" s="166" t="s">
        <v>217</v>
      </c>
      <c r="J92" s="166" t="s">
        <v>218</v>
      </c>
      <c r="K92" s="166" t="s">
        <v>101</v>
      </c>
      <c r="L92" s="166" t="s">
        <v>101</v>
      </c>
      <c r="M92" s="166" t="s">
        <v>521</v>
      </c>
      <c r="N92" s="166" t="s">
        <v>522</v>
      </c>
      <c r="O92" s="166" t="s">
        <v>101</v>
      </c>
      <c r="P92" s="168">
        <v>18377.78</v>
      </c>
      <c r="Q92" s="126"/>
    </row>
    <row r="93" spans="1:17" customFormat="1" ht="20.100000000000001" customHeight="1">
      <c r="A93" s="173" t="s">
        <v>128</v>
      </c>
      <c r="B93" s="165">
        <v>44111</v>
      </c>
      <c r="C93" s="165">
        <v>44111</v>
      </c>
      <c r="D93" s="166" t="s">
        <v>214</v>
      </c>
      <c r="E93" s="166" t="s">
        <v>215</v>
      </c>
      <c r="F93" s="166" t="s">
        <v>216</v>
      </c>
      <c r="G93" s="167">
        <v>30</v>
      </c>
      <c r="H93" s="166" t="s">
        <v>95</v>
      </c>
      <c r="I93" s="166" t="s">
        <v>217</v>
      </c>
      <c r="J93" s="166" t="s">
        <v>218</v>
      </c>
      <c r="K93" s="166" t="s">
        <v>101</v>
      </c>
      <c r="L93" s="166" t="s">
        <v>101</v>
      </c>
      <c r="M93" s="166" t="s">
        <v>523</v>
      </c>
      <c r="N93" s="166" t="s">
        <v>524</v>
      </c>
      <c r="O93" s="166" t="s">
        <v>101</v>
      </c>
      <c r="P93" s="168">
        <v>18407.78</v>
      </c>
      <c r="Q93" s="126"/>
    </row>
    <row r="94" spans="1:17" customFormat="1" ht="33.950000000000003" customHeight="1">
      <c r="A94" s="173" t="s">
        <v>128</v>
      </c>
      <c r="B94" s="165">
        <v>44111</v>
      </c>
      <c r="C94" s="165">
        <v>44111</v>
      </c>
      <c r="D94" s="166" t="s">
        <v>525</v>
      </c>
      <c r="E94" s="166" t="s">
        <v>215</v>
      </c>
      <c r="F94" s="166" t="s">
        <v>526</v>
      </c>
      <c r="G94" s="167">
        <v>30</v>
      </c>
      <c r="H94" s="166" t="s">
        <v>95</v>
      </c>
      <c r="I94" s="166" t="s">
        <v>217</v>
      </c>
      <c r="J94" s="166" t="s">
        <v>218</v>
      </c>
      <c r="K94" s="166" t="s">
        <v>101</v>
      </c>
      <c r="L94" s="166" t="s">
        <v>101</v>
      </c>
      <c r="M94" s="166" t="s">
        <v>527</v>
      </c>
      <c r="N94" s="166" t="s">
        <v>524</v>
      </c>
      <c r="O94" s="166" t="s">
        <v>101</v>
      </c>
      <c r="P94" s="168">
        <v>18437.78</v>
      </c>
      <c r="Q94" s="126"/>
    </row>
    <row r="95" spans="1:17" customFormat="1" ht="20.100000000000001" customHeight="1">
      <c r="A95" s="173" t="s">
        <v>128</v>
      </c>
      <c r="B95" s="165">
        <v>44111</v>
      </c>
      <c r="C95" s="165">
        <v>44111</v>
      </c>
      <c r="D95" s="166" t="s">
        <v>528</v>
      </c>
      <c r="E95" s="166" t="s">
        <v>227</v>
      </c>
      <c r="F95" s="166" t="s">
        <v>529</v>
      </c>
      <c r="G95" s="167">
        <v>30</v>
      </c>
      <c r="H95" s="166" t="s">
        <v>95</v>
      </c>
      <c r="I95" s="166" t="s">
        <v>217</v>
      </c>
      <c r="J95" s="166" t="s">
        <v>218</v>
      </c>
      <c r="K95" s="166" t="s">
        <v>101</v>
      </c>
      <c r="L95" s="166" t="s">
        <v>101</v>
      </c>
      <c r="M95" s="166" t="s">
        <v>530</v>
      </c>
      <c r="N95" s="166" t="s">
        <v>531</v>
      </c>
      <c r="O95" s="166" t="s">
        <v>101</v>
      </c>
      <c r="P95" s="168">
        <v>18467.78</v>
      </c>
      <c r="Q95" s="126"/>
    </row>
    <row r="96" spans="1:17" customFormat="1" ht="20.100000000000001" customHeight="1">
      <c r="A96" s="173" t="s">
        <v>128</v>
      </c>
      <c r="B96" s="165">
        <v>44111</v>
      </c>
      <c r="C96" s="165">
        <v>44111</v>
      </c>
      <c r="D96" s="166" t="s">
        <v>532</v>
      </c>
      <c r="E96" s="166" t="s">
        <v>222</v>
      </c>
      <c r="F96" s="166" t="s">
        <v>533</v>
      </c>
      <c r="G96" s="167">
        <v>30</v>
      </c>
      <c r="H96" s="166" t="s">
        <v>95</v>
      </c>
      <c r="I96" s="166" t="s">
        <v>217</v>
      </c>
      <c r="J96" s="166" t="s">
        <v>218</v>
      </c>
      <c r="K96" s="166" t="s">
        <v>101</v>
      </c>
      <c r="L96" s="166" t="s">
        <v>101</v>
      </c>
      <c r="M96" s="166" t="s">
        <v>534</v>
      </c>
      <c r="N96" s="166" t="s">
        <v>535</v>
      </c>
      <c r="O96" s="166" t="s">
        <v>101</v>
      </c>
      <c r="P96" s="168">
        <v>18497.78</v>
      </c>
      <c r="Q96" s="126"/>
    </row>
    <row r="97" spans="1:17" customFormat="1" ht="20.100000000000001" customHeight="1">
      <c r="A97" s="173" t="s">
        <v>128</v>
      </c>
      <c r="B97" s="165">
        <v>44111</v>
      </c>
      <c r="C97" s="165">
        <v>44111</v>
      </c>
      <c r="D97" s="166" t="s">
        <v>536</v>
      </c>
      <c r="E97" s="166" t="s">
        <v>222</v>
      </c>
      <c r="F97" s="166" t="s">
        <v>537</v>
      </c>
      <c r="G97" s="167">
        <v>30</v>
      </c>
      <c r="H97" s="166" t="s">
        <v>95</v>
      </c>
      <c r="I97" s="166" t="s">
        <v>217</v>
      </c>
      <c r="J97" s="166" t="s">
        <v>218</v>
      </c>
      <c r="K97" s="166" t="s">
        <v>101</v>
      </c>
      <c r="L97" s="166" t="s">
        <v>101</v>
      </c>
      <c r="M97" s="166" t="s">
        <v>538</v>
      </c>
      <c r="N97" s="166" t="s">
        <v>539</v>
      </c>
      <c r="O97" s="166" t="s">
        <v>101</v>
      </c>
      <c r="P97" s="168">
        <v>18527.78</v>
      </c>
      <c r="Q97" s="126"/>
    </row>
    <row r="98" spans="1:17" customFormat="1" ht="27" customHeight="1">
      <c r="A98" s="173" t="s">
        <v>128</v>
      </c>
      <c r="B98" s="165">
        <v>44111</v>
      </c>
      <c r="C98" s="165">
        <v>44111</v>
      </c>
      <c r="D98" s="166" t="s">
        <v>536</v>
      </c>
      <c r="E98" s="166" t="s">
        <v>222</v>
      </c>
      <c r="F98" s="166" t="s">
        <v>537</v>
      </c>
      <c r="G98" s="167">
        <v>30</v>
      </c>
      <c r="H98" s="166" t="s">
        <v>95</v>
      </c>
      <c r="I98" s="166" t="s">
        <v>217</v>
      </c>
      <c r="J98" s="166" t="s">
        <v>218</v>
      </c>
      <c r="K98" s="166" t="s">
        <v>101</v>
      </c>
      <c r="L98" s="166" t="s">
        <v>101</v>
      </c>
      <c r="M98" s="166" t="s">
        <v>540</v>
      </c>
      <c r="N98" s="166" t="s">
        <v>539</v>
      </c>
      <c r="O98" s="166" t="s">
        <v>101</v>
      </c>
      <c r="P98" s="168">
        <v>18557.78</v>
      </c>
      <c r="Q98" s="126"/>
    </row>
    <row r="99" spans="1:17" customFormat="1" ht="27" customHeight="1">
      <c r="A99" s="173" t="s">
        <v>128</v>
      </c>
      <c r="B99" s="165">
        <v>44111</v>
      </c>
      <c r="C99" s="165">
        <v>44111</v>
      </c>
      <c r="D99" s="166" t="s">
        <v>541</v>
      </c>
      <c r="E99" s="166" t="s">
        <v>299</v>
      </c>
      <c r="F99" s="166" t="s">
        <v>542</v>
      </c>
      <c r="G99" s="167">
        <v>30</v>
      </c>
      <c r="H99" s="166" t="s">
        <v>95</v>
      </c>
      <c r="I99" s="166" t="s">
        <v>217</v>
      </c>
      <c r="J99" s="166" t="s">
        <v>218</v>
      </c>
      <c r="K99" s="166" t="s">
        <v>101</v>
      </c>
      <c r="L99" s="166" t="s">
        <v>101</v>
      </c>
      <c r="M99" s="166" t="s">
        <v>543</v>
      </c>
      <c r="N99" s="166" t="s">
        <v>544</v>
      </c>
      <c r="O99" s="166" t="s">
        <v>101</v>
      </c>
      <c r="P99" s="168">
        <v>18587.78</v>
      </c>
      <c r="Q99" s="126"/>
    </row>
    <row r="100" spans="1:17" customFormat="1" ht="20.100000000000001" customHeight="1">
      <c r="A100" s="173" t="s">
        <v>128</v>
      </c>
      <c r="B100" s="165">
        <v>44111</v>
      </c>
      <c r="C100" s="165">
        <v>44111</v>
      </c>
      <c r="D100" s="166" t="s">
        <v>545</v>
      </c>
      <c r="E100" s="166" t="s">
        <v>299</v>
      </c>
      <c r="F100" s="166" t="s">
        <v>546</v>
      </c>
      <c r="G100" s="167">
        <v>30</v>
      </c>
      <c r="H100" s="166" t="s">
        <v>95</v>
      </c>
      <c r="I100" s="166" t="s">
        <v>217</v>
      </c>
      <c r="J100" s="166" t="s">
        <v>218</v>
      </c>
      <c r="K100" s="166" t="s">
        <v>101</v>
      </c>
      <c r="L100" s="166" t="s">
        <v>101</v>
      </c>
      <c r="M100" s="166" t="s">
        <v>547</v>
      </c>
      <c r="N100" s="166" t="s">
        <v>548</v>
      </c>
      <c r="O100" s="166" t="s">
        <v>101</v>
      </c>
      <c r="P100" s="168">
        <v>18617.78</v>
      </c>
      <c r="Q100" s="126"/>
    </row>
    <row r="101" spans="1:17" customFormat="1" ht="20.100000000000001" customHeight="1">
      <c r="A101" s="173" t="s">
        <v>128</v>
      </c>
      <c r="B101" s="165">
        <v>44111</v>
      </c>
      <c r="C101" s="165">
        <v>44111</v>
      </c>
      <c r="D101" s="166" t="s">
        <v>549</v>
      </c>
      <c r="E101" s="166" t="s">
        <v>92</v>
      </c>
      <c r="F101" s="166" t="s">
        <v>550</v>
      </c>
      <c r="G101" s="167">
        <v>30</v>
      </c>
      <c r="H101" s="166" t="s">
        <v>95</v>
      </c>
      <c r="I101" s="166" t="s">
        <v>551</v>
      </c>
      <c r="J101" s="166" t="s">
        <v>552</v>
      </c>
      <c r="K101" s="166" t="s">
        <v>101</v>
      </c>
      <c r="L101" s="166" t="s">
        <v>279</v>
      </c>
      <c r="M101" s="166" t="s">
        <v>553</v>
      </c>
      <c r="N101" s="166" t="s">
        <v>554</v>
      </c>
      <c r="O101" s="166" t="s">
        <v>101</v>
      </c>
      <c r="P101" s="168">
        <v>18647.78</v>
      </c>
      <c r="Q101" s="126"/>
    </row>
    <row r="102" spans="1:17" customFormat="1" ht="23.1" customHeight="1">
      <c r="A102" s="173" t="s">
        <v>128</v>
      </c>
      <c r="B102" s="165">
        <v>44111</v>
      </c>
      <c r="C102" s="165">
        <v>44110</v>
      </c>
      <c r="D102" s="166" t="s">
        <v>555</v>
      </c>
      <c r="E102" s="166" t="s">
        <v>92</v>
      </c>
      <c r="F102" s="166" t="s">
        <v>556</v>
      </c>
      <c r="G102" s="167">
        <v>30</v>
      </c>
      <c r="H102" s="166" t="s">
        <v>95</v>
      </c>
      <c r="I102" s="166" t="s">
        <v>557</v>
      </c>
      <c r="J102" s="166" t="s">
        <v>218</v>
      </c>
      <c r="K102" s="166" t="s">
        <v>101</v>
      </c>
      <c r="L102" s="166" t="s">
        <v>558</v>
      </c>
      <c r="M102" s="166" t="s">
        <v>559</v>
      </c>
      <c r="N102" s="166" t="s">
        <v>560</v>
      </c>
      <c r="O102" s="166" t="s">
        <v>101</v>
      </c>
      <c r="P102" s="168">
        <v>18677.78</v>
      </c>
      <c r="Q102" s="126"/>
    </row>
    <row r="103" spans="1:17" customFormat="1" ht="20.100000000000001" customHeight="1">
      <c r="A103" s="173" t="s">
        <v>128</v>
      </c>
      <c r="B103" s="165">
        <v>44112</v>
      </c>
      <c r="C103" s="165">
        <v>44112</v>
      </c>
      <c r="D103" s="166" t="s">
        <v>561</v>
      </c>
      <c r="E103" s="166" t="s">
        <v>222</v>
      </c>
      <c r="F103" s="166" t="s">
        <v>562</v>
      </c>
      <c r="G103" s="167">
        <v>30</v>
      </c>
      <c r="H103" s="166" t="s">
        <v>95</v>
      </c>
      <c r="I103" s="166" t="s">
        <v>401</v>
      </c>
      <c r="J103" s="166" t="s">
        <v>218</v>
      </c>
      <c r="K103" s="166" t="s">
        <v>101</v>
      </c>
      <c r="L103" s="166" t="s">
        <v>286</v>
      </c>
      <c r="M103" s="166" t="s">
        <v>563</v>
      </c>
      <c r="N103" s="166" t="s">
        <v>564</v>
      </c>
      <c r="O103" s="166" t="s">
        <v>101</v>
      </c>
      <c r="P103" s="168">
        <v>18707.78</v>
      </c>
      <c r="Q103" s="126"/>
    </row>
    <row r="104" spans="1:17" customFormat="1" ht="20.100000000000001" customHeight="1">
      <c r="A104" s="173" t="s">
        <v>128</v>
      </c>
      <c r="B104" s="165">
        <v>44112</v>
      </c>
      <c r="C104" s="165">
        <v>44112</v>
      </c>
      <c r="D104" s="166" t="s">
        <v>565</v>
      </c>
      <c r="E104" s="166" t="s">
        <v>215</v>
      </c>
      <c r="F104" s="166" t="s">
        <v>566</v>
      </c>
      <c r="G104" s="167">
        <v>30</v>
      </c>
      <c r="H104" s="166" t="s">
        <v>95</v>
      </c>
      <c r="I104" s="166" t="s">
        <v>217</v>
      </c>
      <c r="J104" s="166" t="s">
        <v>218</v>
      </c>
      <c r="K104" s="166" t="s">
        <v>101</v>
      </c>
      <c r="L104" s="166" t="s">
        <v>101</v>
      </c>
      <c r="M104" s="166" t="s">
        <v>567</v>
      </c>
      <c r="N104" s="166" t="s">
        <v>568</v>
      </c>
      <c r="O104" s="166" t="s">
        <v>101</v>
      </c>
      <c r="P104" s="168">
        <v>18737.78</v>
      </c>
      <c r="Q104" s="126"/>
    </row>
    <row r="105" spans="1:17" customFormat="1" ht="20.100000000000001" customHeight="1">
      <c r="A105" s="173" t="s">
        <v>128</v>
      </c>
      <c r="B105" s="165">
        <v>44112</v>
      </c>
      <c r="C105" s="165">
        <v>44112</v>
      </c>
      <c r="D105" s="166" t="s">
        <v>569</v>
      </c>
      <c r="E105" s="166" t="s">
        <v>227</v>
      </c>
      <c r="F105" s="166" t="s">
        <v>570</v>
      </c>
      <c r="G105" s="167">
        <v>30</v>
      </c>
      <c r="H105" s="166" t="s">
        <v>95</v>
      </c>
      <c r="I105" s="166" t="s">
        <v>217</v>
      </c>
      <c r="J105" s="166" t="s">
        <v>218</v>
      </c>
      <c r="K105" s="166" t="s">
        <v>101</v>
      </c>
      <c r="L105" s="166" t="s">
        <v>101</v>
      </c>
      <c r="M105" s="166" t="s">
        <v>571</v>
      </c>
      <c r="N105" s="166" t="s">
        <v>572</v>
      </c>
      <c r="O105" s="166" t="s">
        <v>101</v>
      </c>
      <c r="P105" s="168">
        <v>18767.78</v>
      </c>
      <c r="Q105" s="126"/>
    </row>
    <row r="106" spans="1:17" customFormat="1" ht="27" customHeight="1">
      <c r="A106" s="173" t="s">
        <v>128</v>
      </c>
      <c r="B106" s="165">
        <v>44112</v>
      </c>
      <c r="C106" s="165">
        <v>44112</v>
      </c>
      <c r="D106" s="166" t="s">
        <v>573</v>
      </c>
      <c r="E106" s="166" t="s">
        <v>430</v>
      </c>
      <c r="F106" s="166" t="s">
        <v>574</v>
      </c>
      <c r="G106" s="167">
        <v>30</v>
      </c>
      <c r="H106" s="166" t="s">
        <v>95</v>
      </c>
      <c r="I106" s="166" t="s">
        <v>217</v>
      </c>
      <c r="J106" s="166" t="s">
        <v>218</v>
      </c>
      <c r="K106" s="166" t="s">
        <v>101</v>
      </c>
      <c r="L106" s="166" t="s">
        <v>101</v>
      </c>
      <c r="M106" s="166" t="s">
        <v>575</v>
      </c>
      <c r="N106" s="166" t="s">
        <v>576</v>
      </c>
      <c r="O106" s="166" t="s">
        <v>101</v>
      </c>
      <c r="P106" s="168">
        <v>18797.78</v>
      </c>
      <c r="Q106" s="126"/>
    </row>
    <row r="107" spans="1:17" customFormat="1" ht="27" customHeight="1">
      <c r="A107" s="173" t="s">
        <v>128</v>
      </c>
      <c r="B107" s="165">
        <v>44112</v>
      </c>
      <c r="C107" s="165">
        <v>44112</v>
      </c>
      <c r="D107" s="166" t="s">
        <v>577</v>
      </c>
      <c r="E107" s="166" t="s">
        <v>222</v>
      </c>
      <c r="F107" s="166" t="s">
        <v>578</v>
      </c>
      <c r="G107" s="167">
        <v>30</v>
      </c>
      <c r="H107" s="166" t="s">
        <v>95</v>
      </c>
      <c r="I107" s="166" t="s">
        <v>217</v>
      </c>
      <c r="J107" s="166" t="s">
        <v>218</v>
      </c>
      <c r="K107" s="166" t="s">
        <v>101</v>
      </c>
      <c r="L107" s="166" t="s">
        <v>101</v>
      </c>
      <c r="M107" s="166" t="s">
        <v>579</v>
      </c>
      <c r="N107" s="166" t="s">
        <v>580</v>
      </c>
      <c r="O107" s="166" t="s">
        <v>101</v>
      </c>
      <c r="P107" s="168">
        <v>18827.78</v>
      </c>
      <c r="Q107" s="126"/>
    </row>
    <row r="108" spans="1:17" customFormat="1" ht="27" customHeight="1">
      <c r="A108" s="173" t="s">
        <v>128</v>
      </c>
      <c r="B108" s="165">
        <v>44112</v>
      </c>
      <c r="C108" s="165">
        <v>44112</v>
      </c>
      <c r="D108" s="166" t="s">
        <v>581</v>
      </c>
      <c r="E108" s="166" t="s">
        <v>222</v>
      </c>
      <c r="F108" s="166" t="s">
        <v>582</v>
      </c>
      <c r="G108" s="167">
        <v>30</v>
      </c>
      <c r="H108" s="166" t="s">
        <v>95</v>
      </c>
      <c r="I108" s="166" t="s">
        <v>217</v>
      </c>
      <c r="J108" s="166" t="s">
        <v>218</v>
      </c>
      <c r="K108" s="166" t="s">
        <v>101</v>
      </c>
      <c r="L108" s="166" t="s">
        <v>101</v>
      </c>
      <c r="M108" s="166" t="s">
        <v>583</v>
      </c>
      <c r="N108" s="166" t="s">
        <v>584</v>
      </c>
      <c r="O108" s="166" t="s">
        <v>101</v>
      </c>
      <c r="P108" s="168">
        <v>18857.78</v>
      </c>
      <c r="Q108" s="126"/>
    </row>
    <row r="109" spans="1:17" customFormat="1" ht="23.1" customHeight="1">
      <c r="A109" s="173" t="s">
        <v>128</v>
      </c>
      <c r="B109" s="165">
        <v>44112</v>
      </c>
      <c r="C109" s="165">
        <v>44112</v>
      </c>
      <c r="D109" s="166" t="s">
        <v>585</v>
      </c>
      <c r="E109" s="166" t="s">
        <v>222</v>
      </c>
      <c r="F109" s="166" t="s">
        <v>586</v>
      </c>
      <c r="G109" s="167">
        <v>30</v>
      </c>
      <c r="H109" s="166" t="s">
        <v>95</v>
      </c>
      <c r="I109" s="166" t="s">
        <v>587</v>
      </c>
      <c r="J109" s="166" t="s">
        <v>552</v>
      </c>
      <c r="K109" s="166" t="s">
        <v>101</v>
      </c>
      <c r="L109" s="166" t="s">
        <v>101</v>
      </c>
      <c r="M109" s="166" t="s">
        <v>588</v>
      </c>
      <c r="N109" s="166" t="s">
        <v>589</v>
      </c>
      <c r="O109" s="166" t="s">
        <v>101</v>
      </c>
      <c r="P109" s="168">
        <v>18887.78</v>
      </c>
      <c r="Q109" s="126"/>
    </row>
    <row r="110" spans="1:17" customFormat="1" ht="27" customHeight="1">
      <c r="A110" s="173" t="s">
        <v>128</v>
      </c>
      <c r="B110" s="165">
        <v>44112</v>
      </c>
      <c r="C110" s="165">
        <v>44112</v>
      </c>
      <c r="D110" s="166" t="s">
        <v>235</v>
      </c>
      <c r="E110" s="166" t="s">
        <v>227</v>
      </c>
      <c r="F110" s="166" t="s">
        <v>236</v>
      </c>
      <c r="G110" s="167">
        <v>30</v>
      </c>
      <c r="H110" s="166" t="s">
        <v>95</v>
      </c>
      <c r="I110" s="166" t="s">
        <v>217</v>
      </c>
      <c r="J110" s="166" t="s">
        <v>218</v>
      </c>
      <c r="K110" s="166" t="s">
        <v>101</v>
      </c>
      <c r="L110" s="166" t="s">
        <v>101</v>
      </c>
      <c r="M110" s="166" t="s">
        <v>590</v>
      </c>
      <c r="N110" s="166" t="s">
        <v>591</v>
      </c>
      <c r="O110" s="166" t="s">
        <v>101</v>
      </c>
      <c r="P110" s="168">
        <v>18917.78</v>
      </c>
      <c r="Q110" s="126"/>
    </row>
    <row r="111" spans="1:17" customFormat="1" ht="23.1" customHeight="1">
      <c r="A111" s="173" t="s">
        <v>128</v>
      </c>
      <c r="B111" s="165">
        <v>44112</v>
      </c>
      <c r="C111" s="165">
        <v>44111</v>
      </c>
      <c r="D111" s="166" t="s">
        <v>592</v>
      </c>
      <c r="E111" s="166" t="s">
        <v>92</v>
      </c>
      <c r="F111" s="166" t="s">
        <v>593</v>
      </c>
      <c r="G111" s="167">
        <v>30</v>
      </c>
      <c r="H111" s="166" t="s">
        <v>95</v>
      </c>
      <c r="I111" s="166" t="s">
        <v>217</v>
      </c>
      <c r="J111" s="166" t="s">
        <v>218</v>
      </c>
      <c r="K111" s="166" t="s">
        <v>101</v>
      </c>
      <c r="L111" s="166" t="s">
        <v>101</v>
      </c>
      <c r="M111" s="166" t="s">
        <v>594</v>
      </c>
      <c r="N111" s="166" t="s">
        <v>595</v>
      </c>
      <c r="O111" s="166" t="s">
        <v>101</v>
      </c>
      <c r="P111" s="168">
        <v>18947.78</v>
      </c>
      <c r="Q111" s="126"/>
    </row>
    <row r="112" spans="1:17" customFormat="1" ht="27" customHeight="1">
      <c r="A112" s="173" t="s">
        <v>128</v>
      </c>
      <c r="B112" s="165">
        <v>44113</v>
      </c>
      <c r="C112" s="165">
        <v>44113</v>
      </c>
      <c r="D112" s="166" t="s">
        <v>596</v>
      </c>
      <c r="E112" s="166" t="s">
        <v>92</v>
      </c>
      <c r="F112" s="166" t="s">
        <v>597</v>
      </c>
      <c r="G112" s="167">
        <v>30</v>
      </c>
      <c r="H112" s="166" t="s">
        <v>95</v>
      </c>
      <c r="I112" s="166" t="s">
        <v>217</v>
      </c>
      <c r="J112" s="166" t="s">
        <v>218</v>
      </c>
      <c r="K112" s="166" t="s">
        <v>101</v>
      </c>
      <c r="L112" s="166" t="s">
        <v>101</v>
      </c>
      <c r="M112" s="166" t="s">
        <v>598</v>
      </c>
      <c r="N112" s="166" t="s">
        <v>599</v>
      </c>
      <c r="O112" s="166" t="s">
        <v>101</v>
      </c>
      <c r="P112" s="168">
        <v>18977.78</v>
      </c>
      <c r="Q112" s="126"/>
    </row>
    <row r="113" spans="1:17" customFormat="1" ht="20.100000000000001" customHeight="1">
      <c r="A113" s="173" t="s">
        <v>128</v>
      </c>
      <c r="B113" s="165">
        <v>44113</v>
      </c>
      <c r="C113" s="165">
        <v>44113</v>
      </c>
      <c r="D113" s="166" t="s">
        <v>600</v>
      </c>
      <c r="E113" s="166" t="s">
        <v>92</v>
      </c>
      <c r="F113" s="166" t="s">
        <v>601</v>
      </c>
      <c r="G113" s="167">
        <v>30</v>
      </c>
      <c r="H113" s="166" t="s">
        <v>95</v>
      </c>
      <c r="I113" s="166" t="s">
        <v>602</v>
      </c>
      <c r="J113" s="166" t="s">
        <v>218</v>
      </c>
      <c r="K113" s="166" t="s">
        <v>101</v>
      </c>
      <c r="L113" s="166" t="s">
        <v>101</v>
      </c>
      <c r="M113" s="166" t="s">
        <v>602</v>
      </c>
      <c r="N113" s="166" t="s">
        <v>603</v>
      </c>
      <c r="O113" s="166" t="s">
        <v>101</v>
      </c>
      <c r="P113" s="168">
        <v>19007.78</v>
      </c>
      <c r="Q113" s="126"/>
    </row>
    <row r="114" spans="1:17" customFormat="1" ht="20.100000000000001" customHeight="1">
      <c r="A114" s="173" t="s">
        <v>128</v>
      </c>
      <c r="B114" s="165">
        <v>44113</v>
      </c>
      <c r="C114" s="165">
        <v>44113</v>
      </c>
      <c r="D114" s="166" t="s">
        <v>600</v>
      </c>
      <c r="E114" s="166" t="s">
        <v>92</v>
      </c>
      <c r="F114" s="166" t="s">
        <v>601</v>
      </c>
      <c r="G114" s="167">
        <v>30</v>
      </c>
      <c r="H114" s="166" t="s">
        <v>95</v>
      </c>
      <c r="I114" s="166" t="s">
        <v>604</v>
      </c>
      <c r="J114" s="166" t="s">
        <v>218</v>
      </c>
      <c r="K114" s="166" t="s">
        <v>101</v>
      </c>
      <c r="L114" s="166" t="s">
        <v>101</v>
      </c>
      <c r="M114" s="166" t="s">
        <v>604</v>
      </c>
      <c r="N114" s="166" t="s">
        <v>605</v>
      </c>
      <c r="O114" s="166" t="s">
        <v>101</v>
      </c>
      <c r="P114" s="168">
        <v>19037.78</v>
      </c>
      <c r="Q114" s="126"/>
    </row>
    <row r="115" spans="1:17" customFormat="1" ht="20.100000000000001" customHeight="1">
      <c r="A115" s="173" t="s">
        <v>128</v>
      </c>
      <c r="B115" s="165">
        <v>44113</v>
      </c>
      <c r="C115" s="165">
        <v>44113</v>
      </c>
      <c r="D115" s="166" t="s">
        <v>606</v>
      </c>
      <c r="E115" s="166" t="s">
        <v>215</v>
      </c>
      <c r="F115" s="166" t="s">
        <v>607</v>
      </c>
      <c r="G115" s="167">
        <v>30</v>
      </c>
      <c r="H115" s="166" t="s">
        <v>95</v>
      </c>
      <c r="I115" s="166" t="s">
        <v>608</v>
      </c>
      <c r="J115" s="166" t="s">
        <v>609</v>
      </c>
      <c r="K115" s="166" t="s">
        <v>101</v>
      </c>
      <c r="L115" s="166" t="s">
        <v>286</v>
      </c>
      <c r="M115" s="166" t="s">
        <v>610</v>
      </c>
      <c r="N115" s="166" t="s">
        <v>611</v>
      </c>
      <c r="O115" s="166" t="s">
        <v>101</v>
      </c>
      <c r="P115" s="168">
        <v>19067.78</v>
      </c>
      <c r="Q115" s="126"/>
    </row>
    <row r="116" spans="1:17" customFormat="1" ht="27" customHeight="1">
      <c r="A116" s="173" t="s">
        <v>128</v>
      </c>
      <c r="B116" s="165">
        <v>44113</v>
      </c>
      <c r="C116" s="165">
        <v>44113</v>
      </c>
      <c r="D116" s="166" t="s">
        <v>612</v>
      </c>
      <c r="E116" s="166" t="s">
        <v>215</v>
      </c>
      <c r="F116" s="166" t="s">
        <v>613</v>
      </c>
      <c r="G116" s="167">
        <v>30</v>
      </c>
      <c r="H116" s="166" t="s">
        <v>95</v>
      </c>
      <c r="I116" s="166" t="s">
        <v>217</v>
      </c>
      <c r="J116" s="166" t="s">
        <v>218</v>
      </c>
      <c r="K116" s="166" t="s">
        <v>101</v>
      </c>
      <c r="L116" s="166" t="s">
        <v>101</v>
      </c>
      <c r="M116" s="166" t="s">
        <v>614</v>
      </c>
      <c r="N116" s="166" t="s">
        <v>611</v>
      </c>
      <c r="O116" s="166" t="s">
        <v>101</v>
      </c>
      <c r="P116" s="168">
        <v>19097.78</v>
      </c>
      <c r="Q116" s="126"/>
    </row>
    <row r="117" spans="1:17" customFormat="1" ht="23.1" customHeight="1">
      <c r="A117" s="173" t="s">
        <v>128</v>
      </c>
      <c r="B117" s="165">
        <v>44113</v>
      </c>
      <c r="C117" s="165">
        <v>44113</v>
      </c>
      <c r="D117" s="166" t="s">
        <v>615</v>
      </c>
      <c r="E117" s="166" t="s">
        <v>412</v>
      </c>
      <c r="F117" s="166" t="s">
        <v>616</v>
      </c>
      <c r="G117" s="167">
        <v>30</v>
      </c>
      <c r="H117" s="166" t="s">
        <v>95</v>
      </c>
      <c r="I117" s="166" t="s">
        <v>217</v>
      </c>
      <c r="J117" s="166" t="s">
        <v>218</v>
      </c>
      <c r="K117" s="166" t="s">
        <v>101</v>
      </c>
      <c r="L117" s="166" t="s">
        <v>101</v>
      </c>
      <c r="M117" s="166" t="s">
        <v>617</v>
      </c>
      <c r="N117" s="166" t="s">
        <v>618</v>
      </c>
      <c r="O117" s="166" t="s">
        <v>101</v>
      </c>
      <c r="P117" s="168">
        <v>19127.78</v>
      </c>
      <c r="Q117" s="126"/>
    </row>
    <row r="118" spans="1:17" customFormat="1" ht="20.100000000000001" customHeight="1">
      <c r="A118" s="173" t="s">
        <v>128</v>
      </c>
      <c r="B118" s="165">
        <v>44113</v>
      </c>
      <c r="C118" s="165">
        <v>44113</v>
      </c>
      <c r="D118" s="166" t="s">
        <v>619</v>
      </c>
      <c r="E118" s="166" t="s">
        <v>227</v>
      </c>
      <c r="F118" s="166" t="s">
        <v>620</v>
      </c>
      <c r="G118" s="167">
        <v>30</v>
      </c>
      <c r="H118" s="166" t="s">
        <v>95</v>
      </c>
      <c r="I118" s="166" t="s">
        <v>217</v>
      </c>
      <c r="J118" s="166" t="s">
        <v>218</v>
      </c>
      <c r="K118" s="166" t="s">
        <v>101</v>
      </c>
      <c r="L118" s="166" t="s">
        <v>101</v>
      </c>
      <c r="M118" s="166" t="s">
        <v>621</v>
      </c>
      <c r="N118" s="166" t="s">
        <v>622</v>
      </c>
      <c r="O118" s="166" t="s">
        <v>101</v>
      </c>
      <c r="P118" s="168">
        <v>19157.78</v>
      </c>
      <c r="Q118" s="126"/>
    </row>
    <row r="119" spans="1:17" customFormat="1" ht="20.100000000000001" customHeight="1">
      <c r="A119" s="173" t="s">
        <v>128</v>
      </c>
      <c r="B119" s="165">
        <v>44113</v>
      </c>
      <c r="C119" s="165">
        <v>44113</v>
      </c>
      <c r="D119" s="166" t="s">
        <v>619</v>
      </c>
      <c r="E119" s="166" t="s">
        <v>227</v>
      </c>
      <c r="F119" s="166" t="s">
        <v>620</v>
      </c>
      <c r="G119" s="167">
        <v>30</v>
      </c>
      <c r="H119" s="166" t="s">
        <v>95</v>
      </c>
      <c r="I119" s="166" t="s">
        <v>217</v>
      </c>
      <c r="J119" s="166" t="s">
        <v>218</v>
      </c>
      <c r="K119" s="166" t="s">
        <v>101</v>
      </c>
      <c r="L119" s="166" t="s">
        <v>101</v>
      </c>
      <c r="M119" s="166" t="s">
        <v>623</v>
      </c>
      <c r="N119" s="166" t="s">
        <v>624</v>
      </c>
      <c r="O119" s="166" t="s">
        <v>101</v>
      </c>
      <c r="P119" s="168">
        <v>19187.78</v>
      </c>
      <c r="Q119" s="126"/>
    </row>
    <row r="120" spans="1:17" customFormat="1" ht="20.100000000000001" customHeight="1">
      <c r="A120" s="173" t="s">
        <v>128</v>
      </c>
      <c r="B120" s="165">
        <v>44113</v>
      </c>
      <c r="C120" s="165">
        <v>44113</v>
      </c>
      <c r="D120" s="166" t="s">
        <v>625</v>
      </c>
      <c r="E120" s="166" t="s">
        <v>215</v>
      </c>
      <c r="F120" s="166" t="s">
        <v>626</v>
      </c>
      <c r="G120" s="167">
        <v>30</v>
      </c>
      <c r="H120" s="166" t="s">
        <v>95</v>
      </c>
      <c r="I120" s="166" t="s">
        <v>217</v>
      </c>
      <c r="J120" s="166" t="s">
        <v>218</v>
      </c>
      <c r="K120" s="166" t="s">
        <v>101</v>
      </c>
      <c r="L120" s="166" t="s">
        <v>101</v>
      </c>
      <c r="M120" s="166" t="s">
        <v>627</v>
      </c>
      <c r="N120" s="166" t="s">
        <v>611</v>
      </c>
      <c r="O120" s="166" t="s">
        <v>101</v>
      </c>
      <c r="P120" s="168">
        <v>19217.78</v>
      </c>
      <c r="Q120" s="126"/>
    </row>
    <row r="121" spans="1:17" customFormat="1" ht="27" customHeight="1">
      <c r="A121" s="173" t="s">
        <v>128</v>
      </c>
      <c r="B121" s="165">
        <v>44113</v>
      </c>
      <c r="C121" s="165">
        <v>44113</v>
      </c>
      <c r="D121" s="166" t="s">
        <v>628</v>
      </c>
      <c r="E121" s="166" t="s">
        <v>227</v>
      </c>
      <c r="F121" s="166" t="s">
        <v>629</v>
      </c>
      <c r="G121" s="167">
        <v>30</v>
      </c>
      <c r="H121" s="166" t="s">
        <v>95</v>
      </c>
      <c r="I121" s="166" t="s">
        <v>217</v>
      </c>
      <c r="J121" s="166" t="s">
        <v>218</v>
      </c>
      <c r="K121" s="166" t="s">
        <v>101</v>
      </c>
      <c r="L121" s="166" t="s">
        <v>101</v>
      </c>
      <c r="M121" s="166" t="s">
        <v>630</v>
      </c>
      <c r="N121" s="166" t="s">
        <v>631</v>
      </c>
      <c r="O121" s="166" t="s">
        <v>101</v>
      </c>
      <c r="P121" s="168">
        <v>19247.78</v>
      </c>
      <c r="Q121" s="126"/>
    </row>
    <row r="122" spans="1:17" customFormat="1" ht="20.100000000000001" customHeight="1">
      <c r="A122" s="173" t="s">
        <v>128</v>
      </c>
      <c r="B122" s="165">
        <v>44113</v>
      </c>
      <c r="C122" s="165">
        <v>44113</v>
      </c>
      <c r="D122" s="166" t="s">
        <v>632</v>
      </c>
      <c r="E122" s="166" t="s">
        <v>92</v>
      </c>
      <c r="F122" s="166" t="s">
        <v>633</v>
      </c>
      <c r="G122" s="167">
        <v>15</v>
      </c>
      <c r="H122" s="166" t="s">
        <v>95</v>
      </c>
      <c r="I122" s="166" t="s">
        <v>217</v>
      </c>
      <c r="J122" s="166" t="s">
        <v>218</v>
      </c>
      <c r="K122" s="166" t="s">
        <v>101</v>
      </c>
      <c r="L122" s="166" t="s">
        <v>101</v>
      </c>
      <c r="M122" s="166" t="s">
        <v>634</v>
      </c>
      <c r="N122" s="166" t="s">
        <v>635</v>
      </c>
      <c r="O122" s="166" t="s">
        <v>101</v>
      </c>
      <c r="P122" s="168">
        <v>19262.78</v>
      </c>
      <c r="Q122" s="126"/>
    </row>
    <row r="123" spans="1:17" customFormat="1" ht="20.100000000000001" customHeight="1">
      <c r="A123" s="173" t="s">
        <v>128</v>
      </c>
      <c r="B123" s="165">
        <v>44113</v>
      </c>
      <c r="C123" s="165">
        <v>44113</v>
      </c>
      <c r="D123" s="166" t="s">
        <v>636</v>
      </c>
      <c r="E123" s="166" t="s">
        <v>92</v>
      </c>
      <c r="F123" s="166" t="s">
        <v>637</v>
      </c>
      <c r="G123" s="167">
        <v>30</v>
      </c>
      <c r="H123" s="166" t="s">
        <v>95</v>
      </c>
      <c r="I123" s="166" t="s">
        <v>638</v>
      </c>
      <c r="J123" s="166" t="s">
        <v>639</v>
      </c>
      <c r="K123" s="166" t="s">
        <v>101</v>
      </c>
      <c r="L123" s="166" t="s">
        <v>279</v>
      </c>
      <c r="M123" s="166" t="s">
        <v>640</v>
      </c>
      <c r="N123" s="166" t="s">
        <v>641</v>
      </c>
      <c r="O123" s="166" t="s">
        <v>101</v>
      </c>
      <c r="P123" s="168">
        <v>19292.78</v>
      </c>
      <c r="Q123" s="126"/>
    </row>
    <row r="124" spans="1:17" customFormat="1" ht="27" customHeight="1">
      <c r="A124" s="173" t="s">
        <v>128</v>
      </c>
      <c r="B124" s="165">
        <v>44113</v>
      </c>
      <c r="C124" s="165">
        <v>44113</v>
      </c>
      <c r="D124" s="166" t="s">
        <v>642</v>
      </c>
      <c r="E124" s="166" t="s">
        <v>92</v>
      </c>
      <c r="F124" s="166" t="s">
        <v>643</v>
      </c>
      <c r="G124" s="167">
        <v>30</v>
      </c>
      <c r="H124" s="166" t="s">
        <v>95</v>
      </c>
      <c r="I124" s="166" t="s">
        <v>217</v>
      </c>
      <c r="J124" s="166" t="s">
        <v>218</v>
      </c>
      <c r="K124" s="166" t="s">
        <v>101</v>
      </c>
      <c r="L124" s="166" t="s">
        <v>101</v>
      </c>
      <c r="M124" s="166" t="s">
        <v>644</v>
      </c>
      <c r="N124" s="166" t="s">
        <v>645</v>
      </c>
      <c r="O124" s="166" t="s">
        <v>101</v>
      </c>
      <c r="P124" s="168">
        <v>19322.78</v>
      </c>
      <c r="Q124" s="126"/>
    </row>
    <row r="125" spans="1:17" customFormat="1" ht="27" customHeight="1">
      <c r="A125" s="173" t="s">
        <v>128</v>
      </c>
      <c r="B125" s="165">
        <v>44116</v>
      </c>
      <c r="C125" s="165">
        <v>44115</v>
      </c>
      <c r="D125" s="166" t="s">
        <v>646</v>
      </c>
      <c r="E125" s="166" t="s">
        <v>92</v>
      </c>
      <c r="F125" s="166" t="s">
        <v>647</v>
      </c>
      <c r="G125" s="167">
        <v>30</v>
      </c>
      <c r="H125" s="166" t="s">
        <v>95</v>
      </c>
      <c r="I125" s="166" t="s">
        <v>217</v>
      </c>
      <c r="J125" s="166" t="s">
        <v>218</v>
      </c>
      <c r="K125" s="166" t="s">
        <v>101</v>
      </c>
      <c r="L125" s="166" t="s">
        <v>101</v>
      </c>
      <c r="M125" s="166" t="s">
        <v>648</v>
      </c>
      <c r="N125" s="166" t="s">
        <v>649</v>
      </c>
      <c r="O125" s="166" t="s">
        <v>101</v>
      </c>
      <c r="P125" s="168">
        <v>19352.78</v>
      </c>
      <c r="Q125" s="126"/>
    </row>
    <row r="126" spans="1:17" customFormat="1" ht="20.100000000000001" customHeight="1">
      <c r="A126" s="173" t="s">
        <v>128</v>
      </c>
      <c r="B126" s="165">
        <v>44116</v>
      </c>
      <c r="C126" s="165">
        <v>44116</v>
      </c>
      <c r="D126" s="166" t="s">
        <v>650</v>
      </c>
      <c r="E126" s="166" t="s">
        <v>215</v>
      </c>
      <c r="F126" s="166" t="s">
        <v>651</v>
      </c>
      <c r="G126" s="167">
        <v>30</v>
      </c>
      <c r="H126" s="166" t="s">
        <v>95</v>
      </c>
      <c r="I126" s="166" t="s">
        <v>638</v>
      </c>
      <c r="J126" s="166" t="s">
        <v>639</v>
      </c>
      <c r="K126" s="166" t="s">
        <v>101</v>
      </c>
      <c r="L126" s="166" t="s">
        <v>279</v>
      </c>
      <c r="M126" s="166" t="s">
        <v>652</v>
      </c>
      <c r="N126" s="166" t="s">
        <v>653</v>
      </c>
      <c r="O126" s="166" t="s">
        <v>101</v>
      </c>
      <c r="P126" s="168">
        <v>19382.78</v>
      </c>
      <c r="Q126" s="126"/>
    </row>
    <row r="127" spans="1:17" customFormat="1" ht="20.100000000000001" customHeight="1">
      <c r="A127" s="173" t="s">
        <v>128</v>
      </c>
      <c r="B127" s="165">
        <v>44116</v>
      </c>
      <c r="C127" s="165">
        <v>44116</v>
      </c>
      <c r="D127" s="166" t="s">
        <v>650</v>
      </c>
      <c r="E127" s="166" t="s">
        <v>215</v>
      </c>
      <c r="F127" s="166" t="s">
        <v>651</v>
      </c>
      <c r="G127" s="167">
        <v>30</v>
      </c>
      <c r="H127" s="166" t="s">
        <v>95</v>
      </c>
      <c r="I127" s="166" t="s">
        <v>654</v>
      </c>
      <c r="J127" s="166" t="s">
        <v>655</v>
      </c>
      <c r="K127" s="166" t="s">
        <v>101</v>
      </c>
      <c r="L127" s="166" t="s">
        <v>279</v>
      </c>
      <c r="M127" s="166" t="s">
        <v>656</v>
      </c>
      <c r="N127" s="166" t="s">
        <v>653</v>
      </c>
      <c r="O127" s="166" t="s">
        <v>101</v>
      </c>
      <c r="P127" s="168">
        <v>19412.78</v>
      </c>
      <c r="Q127" s="126"/>
    </row>
    <row r="128" spans="1:17" customFormat="1" ht="50.1" customHeight="1">
      <c r="A128" s="173" t="s">
        <v>128</v>
      </c>
      <c r="B128" s="165">
        <v>44116</v>
      </c>
      <c r="C128" s="165">
        <v>44116</v>
      </c>
      <c r="D128" s="166" t="s">
        <v>657</v>
      </c>
      <c r="E128" s="166" t="s">
        <v>222</v>
      </c>
      <c r="F128" s="166" t="s">
        <v>658</v>
      </c>
      <c r="G128" s="167">
        <v>30</v>
      </c>
      <c r="H128" s="166" t="s">
        <v>95</v>
      </c>
      <c r="I128" s="166" t="s">
        <v>659</v>
      </c>
      <c r="J128" s="166" t="s">
        <v>660</v>
      </c>
      <c r="K128" s="166" t="s">
        <v>101</v>
      </c>
      <c r="L128" s="166" t="s">
        <v>279</v>
      </c>
      <c r="M128" s="166" t="s">
        <v>661</v>
      </c>
      <c r="N128" s="166" t="s">
        <v>662</v>
      </c>
      <c r="O128" s="166" t="s">
        <v>101</v>
      </c>
      <c r="P128" s="168">
        <v>19442.78</v>
      </c>
      <c r="Q128" s="126"/>
    </row>
    <row r="129" spans="1:17" customFormat="1" ht="20.100000000000001" customHeight="1">
      <c r="A129" s="173" t="s">
        <v>128</v>
      </c>
      <c r="B129" s="165">
        <v>44116</v>
      </c>
      <c r="C129" s="165">
        <v>44116</v>
      </c>
      <c r="D129" s="166" t="s">
        <v>663</v>
      </c>
      <c r="E129" s="166" t="s">
        <v>227</v>
      </c>
      <c r="F129" s="166" t="s">
        <v>664</v>
      </c>
      <c r="G129" s="167">
        <v>30</v>
      </c>
      <c r="H129" s="166" t="s">
        <v>95</v>
      </c>
      <c r="I129" s="166" t="s">
        <v>217</v>
      </c>
      <c r="J129" s="166" t="s">
        <v>218</v>
      </c>
      <c r="K129" s="166" t="s">
        <v>101</v>
      </c>
      <c r="L129" s="166" t="s">
        <v>101</v>
      </c>
      <c r="M129" s="166" t="s">
        <v>665</v>
      </c>
      <c r="N129" s="166" t="s">
        <v>666</v>
      </c>
      <c r="O129" s="166" t="s">
        <v>101</v>
      </c>
      <c r="P129" s="168">
        <v>19472.78</v>
      </c>
      <c r="Q129" s="126"/>
    </row>
    <row r="130" spans="1:17" customFormat="1" ht="27" customHeight="1">
      <c r="A130" s="173" t="s">
        <v>128</v>
      </c>
      <c r="B130" s="165">
        <v>44116</v>
      </c>
      <c r="C130" s="165">
        <v>44116</v>
      </c>
      <c r="D130" s="166" t="s">
        <v>667</v>
      </c>
      <c r="E130" s="166" t="s">
        <v>222</v>
      </c>
      <c r="F130" s="166" t="s">
        <v>668</v>
      </c>
      <c r="G130" s="167">
        <v>30</v>
      </c>
      <c r="H130" s="166" t="s">
        <v>95</v>
      </c>
      <c r="I130" s="166" t="s">
        <v>669</v>
      </c>
      <c r="J130" s="166" t="s">
        <v>285</v>
      </c>
      <c r="K130" s="166" t="s">
        <v>101</v>
      </c>
      <c r="L130" s="166" t="s">
        <v>101</v>
      </c>
      <c r="M130" s="166" t="s">
        <v>670</v>
      </c>
      <c r="N130" s="166" t="s">
        <v>671</v>
      </c>
      <c r="O130" s="166" t="s">
        <v>101</v>
      </c>
      <c r="P130" s="168">
        <v>19502.78</v>
      </c>
      <c r="Q130" s="126"/>
    </row>
    <row r="131" spans="1:17" customFormat="1" ht="27" customHeight="1">
      <c r="A131" s="173" t="s">
        <v>128</v>
      </c>
      <c r="B131" s="165">
        <v>44116</v>
      </c>
      <c r="C131" s="165">
        <v>44116</v>
      </c>
      <c r="D131" s="166" t="s">
        <v>672</v>
      </c>
      <c r="E131" s="166" t="s">
        <v>299</v>
      </c>
      <c r="F131" s="166" t="s">
        <v>673</v>
      </c>
      <c r="G131" s="167">
        <v>30</v>
      </c>
      <c r="H131" s="166" t="s">
        <v>95</v>
      </c>
      <c r="I131" s="166" t="s">
        <v>217</v>
      </c>
      <c r="J131" s="166" t="s">
        <v>218</v>
      </c>
      <c r="K131" s="166" t="s">
        <v>101</v>
      </c>
      <c r="L131" s="166" t="s">
        <v>101</v>
      </c>
      <c r="M131" s="166" t="s">
        <v>674</v>
      </c>
      <c r="N131" s="166" t="s">
        <v>675</v>
      </c>
      <c r="O131" s="166" t="s">
        <v>101</v>
      </c>
      <c r="P131" s="168">
        <v>19532.78</v>
      </c>
      <c r="Q131" s="126"/>
    </row>
    <row r="132" spans="1:17" customFormat="1" ht="20.100000000000001" customHeight="1">
      <c r="A132" s="173" t="s">
        <v>128</v>
      </c>
      <c r="B132" s="165">
        <v>44116</v>
      </c>
      <c r="C132" s="165">
        <v>44116</v>
      </c>
      <c r="D132" s="166" t="s">
        <v>672</v>
      </c>
      <c r="E132" s="166" t="s">
        <v>299</v>
      </c>
      <c r="F132" s="166" t="s">
        <v>673</v>
      </c>
      <c r="G132" s="167">
        <v>30</v>
      </c>
      <c r="H132" s="166" t="s">
        <v>95</v>
      </c>
      <c r="I132" s="166" t="s">
        <v>217</v>
      </c>
      <c r="J132" s="166" t="s">
        <v>218</v>
      </c>
      <c r="K132" s="166" t="s">
        <v>101</v>
      </c>
      <c r="L132" s="166" t="s">
        <v>101</v>
      </c>
      <c r="M132" s="166" t="s">
        <v>676</v>
      </c>
      <c r="N132" s="166" t="s">
        <v>675</v>
      </c>
      <c r="O132" s="166" t="s">
        <v>101</v>
      </c>
      <c r="P132" s="168">
        <v>19562.78</v>
      </c>
      <c r="Q132" s="126"/>
    </row>
    <row r="133" spans="1:17" customFormat="1" ht="20.100000000000001" customHeight="1">
      <c r="A133" s="173" t="s">
        <v>128</v>
      </c>
      <c r="B133" s="165">
        <v>44116</v>
      </c>
      <c r="C133" s="165">
        <v>44116</v>
      </c>
      <c r="D133" s="166" t="s">
        <v>677</v>
      </c>
      <c r="E133" s="166" t="s">
        <v>299</v>
      </c>
      <c r="F133" s="166" t="s">
        <v>678</v>
      </c>
      <c r="G133" s="167">
        <v>30</v>
      </c>
      <c r="H133" s="166" t="s">
        <v>95</v>
      </c>
      <c r="I133" s="166" t="s">
        <v>217</v>
      </c>
      <c r="J133" s="166" t="s">
        <v>218</v>
      </c>
      <c r="K133" s="166" t="s">
        <v>101</v>
      </c>
      <c r="L133" s="166" t="s">
        <v>101</v>
      </c>
      <c r="M133" s="166" t="s">
        <v>679</v>
      </c>
      <c r="N133" s="166" t="s">
        <v>680</v>
      </c>
      <c r="O133" s="166" t="s">
        <v>101</v>
      </c>
      <c r="P133" s="168">
        <v>19592.78</v>
      </c>
      <c r="Q133" s="126"/>
    </row>
    <row r="134" spans="1:17" customFormat="1" ht="20.100000000000001" customHeight="1">
      <c r="A134" s="173" t="s">
        <v>128</v>
      </c>
      <c r="B134" s="165">
        <v>44116</v>
      </c>
      <c r="C134" s="165">
        <v>44116</v>
      </c>
      <c r="D134" s="166" t="s">
        <v>677</v>
      </c>
      <c r="E134" s="166" t="s">
        <v>299</v>
      </c>
      <c r="F134" s="166" t="s">
        <v>678</v>
      </c>
      <c r="G134" s="167">
        <v>30</v>
      </c>
      <c r="H134" s="166" t="s">
        <v>95</v>
      </c>
      <c r="I134" s="166" t="s">
        <v>217</v>
      </c>
      <c r="J134" s="166" t="s">
        <v>218</v>
      </c>
      <c r="K134" s="166" t="s">
        <v>101</v>
      </c>
      <c r="L134" s="166" t="s">
        <v>101</v>
      </c>
      <c r="M134" s="166" t="s">
        <v>681</v>
      </c>
      <c r="N134" s="166" t="s">
        <v>680</v>
      </c>
      <c r="O134" s="166" t="s">
        <v>101</v>
      </c>
      <c r="P134" s="168">
        <v>19622.78</v>
      </c>
      <c r="Q134" s="126"/>
    </row>
    <row r="135" spans="1:17" customFormat="1" ht="20.100000000000001" customHeight="1">
      <c r="A135" s="173" t="s">
        <v>128</v>
      </c>
      <c r="B135" s="165">
        <v>44116</v>
      </c>
      <c r="C135" s="165">
        <v>44116</v>
      </c>
      <c r="D135" s="166" t="s">
        <v>682</v>
      </c>
      <c r="E135" s="166" t="s">
        <v>299</v>
      </c>
      <c r="F135" s="166" t="s">
        <v>683</v>
      </c>
      <c r="G135" s="167">
        <v>30</v>
      </c>
      <c r="H135" s="166" t="s">
        <v>95</v>
      </c>
      <c r="I135" s="166" t="s">
        <v>217</v>
      </c>
      <c r="J135" s="166" t="s">
        <v>218</v>
      </c>
      <c r="K135" s="166" t="s">
        <v>101</v>
      </c>
      <c r="L135" s="166" t="s">
        <v>101</v>
      </c>
      <c r="M135" s="166" t="s">
        <v>684</v>
      </c>
      <c r="N135" s="166" t="s">
        <v>685</v>
      </c>
      <c r="O135" s="166" t="s">
        <v>101</v>
      </c>
      <c r="P135" s="168">
        <v>19652.78</v>
      </c>
      <c r="Q135" s="126"/>
    </row>
    <row r="136" spans="1:17" customFormat="1" ht="20.100000000000001" customHeight="1">
      <c r="A136" s="173" t="s">
        <v>128</v>
      </c>
      <c r="B136" s="165">
        <v>44116</v>
      </c>
      <c r="C136" s="165">
        <v>44116</v>
      </c>
      <c r="D136" s="166" t="s">
        <v>686</v>
      </c>
      <c r="E136" s="166" t="s">
        <v>299</v>
      </c>
      <c r="F136" s="166" t="s">
        <v>687</v>
      </c>
      <c r="G136" s="167">
        <v>30</v>
      </c>
      <c r="H136" s="166" t="s">
        <v>95</v>
      </c>
      <c r="I136" s="166" t="s">
        <v>217</v>
      </c>
      <c r="J136" s="166" t="s">
        <v>218</v>
      </c>
      <c r="K136" s="166" t="s">
        <v>101</v>
      </c>
      <c r="L136" s="166" t="s">
        <v>101</v>
      </c>
      <c r="M136" s="166" t="s">
        <v>688</v>
      </c>
      <c r="N136" s="166" t="s">
        <v>689</v>
      </c>
      <c r="O136" s="166" t="s">
        <v>101</v>
      </c>
      <c r="P136" s="168">
        <v>19682.78</v>
      </c>
      <c r="Q136" s="126"/>
    </row>
    <row r="137" spans="1:17" customFormat="1" ht="20.100000000000001" customHeight="1">
      <c r="A137" s="173" t="s">
        <v>128</v>
      </c>
      <c r="B137" s="165">
        <v>44116</v>
      </c>
      <c r="C137" s="165">
        <v>44113</v>
      </c>
      <c r="D137" s="166" t="s">
        <v>690</v>
      </c>
      <c r="E137" s="166" t="s">
        <v>92</v>
      </c>
      <c r="F137" s="166" t="s">
        <v>691</v>
      </c>
      <c r="G137" s="167">
        <v>30</v>
      </c>
      <c r="H137" s="166" t="s">
        <v>95</v>
      </c>
      <c r="I137" s="166" t="s">
        <v>217</v>
      </c>
      <c r="J137" s="166" t="s">
        <v>218</v>
      </c>
      <c r="K137" s="166" t="s">
        <v>101</v>
      </c>
      <c r="L137" s="166" t="s">
        <v>101</v>
      </c>
      <c r="M137" s="166" t="s">
        <v>692</v>
      </c>
      <c r="N137" s="166" t="s">
        <v>693</v>
      </c>
      <c r="O137" s="166" t="s">
        <v>101</v>
      </c>
      <c r="P137" s="168">
        <v>19712.78</v>
      </c>
      <c r="Q137" s="126"/>
    </row>
    <row r="138" spans="1:17" customFormat="1" ht="27" customHeight="1">
      <c r="A138" s="173" t="s">
        <v>128</v>
      </c>
      <c r="B138" s="165">
        <v>44117</v>
      </c>
      <c r="C138" s="165">
        <v>44117</v>
      </c>
      <c r="D138" s="166" t="s">
        <v>694</v>
      </c>
      <c r="E138" s="166" t="s">
        <v>222</v>
      </c>
      <c r="F138" s="166" t="s">
        <v>695</v>
      </c>
      <c r="G138" s="167">
        <v>-585</v>
      </c>
      <c r="H138" s="166" t="s">
        <v>95</v>
      </c>
      <c r="I138" s="166" t="s">
        <v>696</v>
      </c>
      <c r="J138" s="166" t="s">
        <v>697</v>
      </c>
      <c r="K138" s="166" t="s">
        <v>101</v>
      </c>
      <c r="L138" s="166" t="s">
        <v>279</v>
      </c>
      <c r="M138" s="166" t="s">
        <v>698</v>
      </c>
      <c r="N138" s="166" t="s">
        <v>699</v>
      </c>
      <c r="O138" s="166" t="s">
        <v>101</v>
      </c>
      <c r="P138" s="168">
        <v>19127.78</v>
      </c>
      <c r="Q138" s="126"/>
    </row>
    <row r="139" spans="1:17" customFormat="1" ht="20.100000000000001" customHeight="1">
      <c r="A139" s="173" t="s">
        <v>128</v>
      </c>
      <c r="B139" s="165">
        <v>44117</v>
      </c>
      <c r="C139" s="165">
        <v>44117</v>
      </c>
      <c r="D139" s="166" t="s">
        <v>700</v>
      </c>
      <c r="E139" s="166" t="s">
        <v>92</v>
      </c>
      <c r="F139" s="166" t="s">
        <v>701</v>
      </c>
      <c r="G139" s="167">
        <v>60</v>
      </c>
      <c r="H139" s="166" t="s">
        <v>95</v>
      </c>
      <c r="I139" s="166" t="s">
        <v>702</v>
      </c>
      <c r="J139" s="166" t="s">
        <v>703</v>
      </c>
      <c r="K139" s="166" t="s">
        <v>704</v>
      </c>
      <c r="L139" s="166" t="s">
        <v>705</v>
      </c>
      <c r="M139" s="166" t="s">
        <v>101</v>
      </c>
      <c r="N139" s="166" t="s">
        <v>706</v>
      </c>
      <c r="O139" s="166" t="s">
        <v>707</v>
      </c>
      <c r="P139" s="168">
        <v>19187.78</v>
      </c>
      <c r="Q139" s="126"/>
    </row>
    <row r="140" spans="1:17" customFormat="1" ht="20.100000000000001" customHeight="1">
      <c r="A140" s="173" t="s">
        <v>128</v>
      </c>
      <c r="B140" s="165">
        <v>44117</v>
      </c>
      <c r="C140" s="165">
        <v>44117</v>
      </c>
      <c r="D140" s="166" t="s">
        <v>708</v>
      </c>
      <c r="E140" s="166" t="s">
        <v>92</v>
      </c>
      <c r="F140" s="166" t="s">
        <v>709</v>
      </c>
      <c r="G140" s="167">
        <v>30</v>
      </c>
      <c r="H140" s="166" t="s">
        <v>95</v>
      </c>
      <c r="I140" s="166" t="s">
        <v>401</v>
      </c>
      <c r="J140" s="166" t="s">
        <v>218</v>
      </c>
      <c r="K140" s="166" t="s">
        <v>101</v>
      </c>
      <c r="L140" s="166" t="s">
        <v>286</v>
      </c>
      <c r="M140" s="166" t="s">
        <v>710</v>
      </c>
      <c r="N140" s="166" t="s">
        <v>711</v>
      </c>
      <c r="O140" s="166" t="s">
        <v>101</v>
      </c>
      <c r="P140" s="168">
        <v>19217.78</v>
      </c>
      <c r="Q140" s="126"/>
    </row>
    <row r="141" spans="1:17" customFormat="1" ht="20.100000000000001" customHeight="1">
      <c r="A141" s="173" t="s">
        <v>128</v>
      </c>
      <c r="B141" s="165">
        <v>44117</v>
      </c>
      <c r="C141" s="165">
        <v>44117</v>
      </c>
      <c r="D141" s="166" t="s">
        <v>712</v>
      </c>
      <c r="E141" s="166" t="s">
        <v>222</v>
      </c>
      <c r="F141" s="166" t="s">
        <v>713</v>
      </c>
      <c r="G141" s="167">
        <v>30</v>
      </c>
      <c r="H141" s="166" t="s">
        <v>95</v>
      </c>
      <c r="I141" s="166" t="s">
        <v>714</v>
      </c>
      <c r="J141" s="166" t="s">
        <v>715</v>
      </c>
      <c r="K141" s="166" t="s">
        <v>101</v>
      </c>
      <c r="L141" s="166" t="s">
        <v>101</v>
      </c>
      <c r="M141" s="166" t="s">
        <v>716</v>
      </c>
      <c r="N141" s="166" t="s">
        <v>717</v>
      </c>
      <c r="O141" s="166" t="s">
        <v>101</v>
      </c>
      <c r="P141" s="168">
        <v>19247.78</v>
      </c>
      <c r="Q141" s="126"/>
    </row>
    <row r="142" spans="1:17" customFormat="1" ht="20.100000000000001" customHeight="1">
      <c r="A142" s="173" t="s">
        <v>128</v>
      </c>
      <c r="B142" s="165">
        <v>44117</v>
      </c>
      <c r="C142" s="165">
        <v>44117</v>
      </c>
      <c r="D142" s="166" t="s">
        <v>718</v>
      </c>
      <c r="E142" s="166" t="s">
        <v>222</v>
      </c>
      <c r="F142" s="166" t="s">
        <v>719</v>
      </c>
      <c r="G142" s="167">
        <v>30</v>
      </c>
      <c r="H142" s="166" t="s">
        <v>95</v>
      </c>
      <c r="I142" s="166" t="s">
        <v>720</v>
      </c>
      <c r="J142" s="166" t="s">
        <v>218</v>
      </c>
      <c r="K142" s="166" t="s">
        <v>101</v>
      </c>
      <c r="L142" s="166" t="s">
        <v>101</v>
      </c>
      <c r="M142" s="166" t="s">
        <v>721</v>
      </c>
      <c r="N142" s="166" t="s">
        <v>722</v>
      </c>
      <c r="O142" s="166" t="s">
        <v>101</v>
      </c>
      <c r="P142" s="168">
        <v>19277.78</v>
      </c>
      <c r="Q142" s="126"/>
    </row>
    <row r="143" spans="1:17" customFormat="1" ht="27" customHeight="1">
      <c r="A143" s="173" t="s">
        <v>128</v>
      </c>
      <c r="B143" s="165">
        <v>44117</v>
      </c>
      <c r="C143" s="165">
        <v>44117</v>
      </c>
      <c r="D143" s="166" t="s">
        <v>723</v>
      </c>
      <c r="E143" s="166" t="s">
        <v>222</v>
      </c>
      <c r="F143" s="166" t="s">
        <v>724</v>
      </c>
      <c r="G143" s="167">
        <v>30</v>
      </c>
      <c r="H143" s="166" t="s">
        <v>95</v>
      </c>
      <c r="I143" s="166" t="s">
        <v>401</v>
      </c>
      <c r="J143" s="166" t="s">
        <v>218</v>
      </c>
      <c r="K143" s="166" t="s">
        <v>101</v>
      </c>
      <c r="L143" s="166" t="s">
        <v>286</v>
      </c>
      <c r="M143" s="166" t="s">
        <v>725</v>
      </c>
      <c r="N143" s="166" t="s">
        <v>726</v>
      </c>
      <c r="O143" s="166" t="s">
        <v>101</v>
      </c>
      <c r="P143" s="168">
        <v>19307.78</v>
      </c>
      <c r="Q143" s="126"/>
    </row>
    <row r="144" spans="1:17" customFormat="1" ht="20.100000000000001" customHeight="1">
      <c r="A144" s="173" t="s">
        <v>128</v>
      </c>
      <c r="B144" s="165">
        <v>44117</v>
      </c>
      <c r="C144" s="165">
        <v>44117</v>
      </c>
      <c r="D144" s="166" t="s">
        <v>727</v>
      </c>
      <c r="E144" s="166" t="s">
        <v>299</v>
      </c>
      <c r="F144" s="166" t="s">
        <v>728</v>
      </c>
      <c r="G144" s="167">
        <v>30</v>
      </c>
      <c r="H144" s="166" t="s">
        <v>95</v>
      </c>
      <c r="I144" s="166" t="s">
        <v>217</v>
      </c>
      <c r="J144" s="166" t="s">
        <v>218</v>
      </c>
      <c r="K144" s="166" t="s">
        <v>101</v>
      </c>
      <c r="L144" s="166" t="s">
        <v>101</v>
      </c>
      <c r="M144" s="166" t="s">
        <v>729</v>
      </c>
      <c r="N144" s="166" t="s">
        <v>730</v>
      </c>
      <c r="O144" s="166" t="s">
        <v>101</v>
      </c>
      <c r="P144" s="168">
        <v>19337.78</v>
      </c>
      <c r="Q144" s="126"/>
    </row>
    <row r="145" spans="1:17" customFormat="1" ht="20.100000000000001" customHeight="1">
      <c r="A145" s="173" t="s">
        <v>128</v>
      </c>
      <c r="B145" s="165">
        <v>44118</v>
      </c>
      <c r="C145" s="165">
        <v>44118</v>
      </c>
      <c r="D145" s="166" t="s">
        <v>731</v>
      </c>
      <c r="E145" s="166" t="s">
        <v>227</v>
      </c>
      <c r="F145" s="166" t="s">
        <v>732</v>
      </c>
      <c r="G145" s="167">
        <v>30</v>
      </c>
      <c r="H145" s="166" t="s">
        <v>95</v>
      </c>
      <c r="I145" s="166" t="s">
        <v>733</v>
      </c>
      <c r="J145" s="166" t="s">
        <v>734</v>
      </c>
      <c r="K145" s="166" t="s">
        <v>101</v>
      </c>
      <c r="L145" s="166" t="s">
        <v>735</v>
      </c>
      <c r="M145" s="166" t="s">
        <v>736</v>
      </c>
      <c r="N145" s="166" t="s">
        <v>737</v>
      </c>
      <c r="O145" s="166" t="s">
        <v>101</v>
      </c>
      <c r="P145" s="168">
        <v>19367.78</v>
      </c>
      <c r="Q145" s="126"/>
    </row>
    <row r="146" spans="1:17" customFormat="1" ht="23.1" customHeight="1">
      <c r="A146" s="173" t="s">
        <v>128</v>
      </c>
      <c r="B146" s="165">
        <v>44118</v>
      </c>
      <c r="C146" s="165">
        <v>44118</v>
      </c>
      <c r="D146" s="166" t="s">
        <v>738</v>
      </c>
      <c r="E146" s="166" t="s">
        <v>222</v>
      </c>
      <c r="F146" s="166" t="s">
        <v>739</v>
      </c>
      <c r="G146" s="167">
        <v>30</v>
      </c>
      <c r="H146" s="166" t="s">
        <v>95</v>
      </c>
      <c r="I146" s="166" t="s">
        <v>401</v>
      </c>
      <c r="J146" s="166" t="s">
        <v>218</v>
      </c>
      <c r="K146" s="166" t="s">
        <v>101</v>
      </c>
      <c r="L146" s="166" t="s">
        <v>286</v>
      </c>
      <c r="M146" s="166" t="s">
        <v>740</v>
      </c>
      <c r="N146" s="166" t="s">
        <v>741</v>
      </c>
      <c r="O146" s="166" t="s">
        <v>101</v>
      </c>
      <c r="P146" s="168">
        <v>19397.78</v>
      </c>
      <c r="Q146" s="126"/>
    </row>
    <row r="147" spans="1:17" customFormat="1" ht="20.100000000000001" customHeight="1">
      <c r="A147" s="173" t="s">
        <v>128</v>
      </c>
      <c r="B147" s="165">
        <v>44118</v>
      </c>
      <c r="C147" s="165">
        <v>44118</v>
      </c>
      <c r="D147" s="166" t="s">
        <v>742</v>
      </c>
      <c r="E147" s="166" t="s">
        <v>222</v>
      </c>
      <c r="F147" s="166" t="s">
        <v>743</v>
      </c>
      <c r="G147" s="167">
        <v>30</v>
      </c>
      <c r="H147" s="166" t="s">
        <v>95</v>
      </c>
      <c r="I147" s="166" t="s">
        <v>744</v>
      </c>
      <c r="J147" s="166" t="s">
        <v>745</v>
      </c>
      <c r="K147" s="166" t="s">
        <v>746</v>
      </c>
      <c r="L147" s="166" t="s">
        <v>279</v>
      </c>
      <c r="M147" s="166" t="s">
        <v>747</v>
      </c>
      <c r="N147" s="166" t="s">
        <v>748</v>
      </c>
      <c r="O147" s="166" t="s">
        <v>101</v>
      </c>
      <c r="P147" s="168">
        <v>19427.78</v>
      </c>
      <c r="Q147" s="126"/>
    </row>
    <row r="148" spans="1:17" customFormat="1" ht="20.100000000000001" customHeight="1">
      <c r="A148" s="173" t="s">
        <v>128</v>
      </c>
      <c r="B148" s="165">
        <v>44118</v>
      </c>
      <c r="C148" s="165">
        <v>44118</v>
      </c>
      <c r="D148" s="166" t="s">
        <v>749</v>
      </c>
      <c r="E148" s="166" t="s">
        <v>215</v>
      </c>
      <c r="F148" s="166" t="s">
        <v>750</v>
      </c>
      <c r="G148" s="167">
        <v>30</v>
      </c>
      <c r="H148" s="166" t="s">
        <v>95</v>
      </c>
      <c r="I148" s="166" t="s">
        <v>217</v>
      </c>
      <c r="J148" s="166" t="s">
        <v>218</v>
      </c>
      <c r="K148" s="166" t="s">
        <v>101</v>
      </c>
      <c r="L148" s="166" t="s">
        <v>101</v>
      </c>
      <c r="M148" s="166" t="s">
        <v>751</v>
      </c>
      <c r="N148" s="166" t="s">
        <v>752</v>
      </c>
      <c r="O148" s="166" t="s">
        <v>101</v>
      </c>
      <c r="P148" s="168">
        <v>19457.78</v>
      </c>
      <c r="Q148" s="126"/>
    </row>
    <row r="149" spans="1:17" customFormat="1" ht="20.100000000000001" customHeight="1">
      <c r="A149" s="173" t="s">
        <v>128</v>
      </c>
      <c r="B149" s="165">
        <v>44118</v>
      </c>
      <c r="C149" s="165">
        <v>44118</v>
      </c>
      <c r="D149" s="166" t="s">
        <v>753</v>
      </c>
      <c r="E149" s="166" t="s">
        <v>227</v>
      </c>
      <c r="F149" s="166" t="s">
        <v>754</v>
      </c>
      <c r="G149" s="167">
        <v>30</v>
      </c>
      <c r="H149" s="166" t="s">
        <v>95</v>
      </c>
      <c r="I149" s="166" t="s">
        <v>217</v>
      </c>
      <c r="J149" s="166" t="s">
        <v>218</v>
      </c>
      <c r="K149" s="166" t="s">
        <v>101</v>
      </c>
      <c r="L149" s="166" t="s">
        <v>101</v>
      </c>
      <c r="M149" s="166" t="s">
        <v>755</v>
      </c>
      <c r="N149" s="166" t="s">
        <v>756</v>
      </c>
      <c r="O149" s="166" t="s">
        <v>101</v>
      </c>
      <c r="P149" s="168">
        <v>19487.78</v>
      </c>
      <c r="Q149" s="126"/>
    </row>
    <row r="150" spans="1:17" customFormat="1" ht="20.100000000000001" customHeight="1">
      <c r="A150" s="173" t="s">
        <v>128</v>
      </c>
      <c r="B150" s="165">
        <v>44118</v>
      </c>
      <c r="C150" s="165">
        <v>44118</v>
      </c>
      <c r="D150" s="166" t="s">
        <v>757</v>
      </c>
      <c r="E150" s="166" t="s">
        <v>215</v>
      </c>
      <c r="F150" s="166" t="s">
        <v>758</v>
      </c>
      <c r="G150" s="167">
        <v>30</v>
      </c>
      <c r="H150" s="166" t="s">
        <v>95</v>
      </c>
      <c r="I150" s="166" t="s">
        <v>217</v>
      </c>
      <c r="J150" s="166" t="s">
        <v>218</v>
      </c>
      <c r="K150" s="166" t="s">
        <v>101</v>
      </c>
      <c r="L150" s="166" t="s">
        <v>101</v>
      </c>
      <c r="M150" s="166" t="s">
        <v>759</v>
      </c>
      <c r="N150" s="166" t="s">
        <v>752</v>
      </c>
      <c r="O150" s="166" t="s">
        <v>101</v>
      </c>
      <c r="P150" s="168">
        <v>19517.78</v>
      </c>
      <c r="Q150" s="126"/>
    </row>
    <row r="151" spans="1:17" customFormat="1" ht="23.1" customHeight="1">
      <c r="A151" s="173" t="s">
        <v>128</v>
      </c>
      <c r="B151" s="165">
        <v>44118</v>
      </c>
      <c r="C151" s="165">
        <v>44118</v>
      </c>
      <c r="D151" s="166" t="s">
        <v>757</v>
      </c>
      <c r="E151" s="166" t="s">
        <v>215</v>
      </c>
      <c r="F151" s="166" t="s">
        <v>758</v>
      </c>
      <c r="G151" s="167">
        <v>30</v>
      </c>
      <c r="H151" s="166" t="s">
        <v>95</v>
      </c>
      <c r="I151" s="166" t="s">
        <v>217</v>
      </c>
      <c r="J151" s="166" t="s">
        <v>218</v>
      </c>
      <c r="K151" s="166" t="s">
        <v>101</v>
      </c>
      <c r="L151" s="166" t="s">
        <v>101</v>
      </c>
      <c r="M151" s="166" t="s">
        <v>760</v>
      </c>
      <c r="N151" s="166" t="s">
        <v>752</v>
      </c>
      <c r="O151" s="166" t="s">
        <v>101</v>
      </c>
      <c r="P151" s="168">
        <v>19547.78</v>
      </c>
      <c r="Q151" s="126"/>
    </row>
    <row r="152" spans="1:17" customFormat="1" ht="23.1" customHeight="1">
      <c r="A152" s="173" t="s">
        <v>128</v>
      </c>
      <c r="B152" s="165">
        <v>44118</v>
      </c>
      <c r="C152" s="165">
        <v>44118</v>
      </c>
      <c r="D152" s="166" t="s">
        <v>761</v>
      </c>
      <c r="E152" s="166" t="s">
        <v>222</v>
      </c>
      <c r="F152" s="166" t="s">
        <v>762</v>
      </c>
      <c r="G152" s="167">
        <v>30</v>
      </c>
      <c r="H152" s="166" t="s">
        <v>95</v>
      </c>
      <c r="I152" s="166" t="s">
        <v>217</v>
      </c>
      <c r="J152" s="166" t="s">
        <v>218</v>
      </c>
      <c r="K152" s="166" t="s">
        <v>101</v>
      </c>
      <c r="L152" s="166" t="s">
        <v>101</v>
      </c>
      <c r="M152" s="166" t="s">
        <v>763</v>
      </c>
      <c r="N152" s="166" t="s">
        <v>764</v>
      </c>
      <c r="O152" s="166" t="s">
        <v>101</v>
      </c>
      <c r="P152" s="168">
        <v>19577.78</v>
      </c>
      <c r="Q152" s="126"/>
    </row>
    <row r="153" spans="1:17" customFormat="1" ht="27" customHeight="1">
      <c r="A153" s="173" t="s">
        <v>128</v>
      </c>
      <c r="B153" s="165">
        <v>44118</v>
      </c>
      <c r="C153" s="165">
        <v>44118</v>
      </c>
      <c r="D153" s="166" t="s">
        <v>765</v>
      </c>
      <c r="E153" s="166" t="s">
        <v>222</v>
      </c>
      <c r="F153" s="166" t="s">
        <v>766</v>
      </c>
      <c r="G153" s="167">
        <v>30</v>
      </c>
      <c r="H153" s="166" t="s">
        <v>95</v>
      </c>
      <c r="I153" s="166" t="s">
        <v>217</v>
      </c>
      <c r="J153" s="166" t="s">
        <v>218</v>
      </c>
      <c r="K153" s="166" t="s">
        <v>101</v>
      </c>
      <c r="L153" s="166" t="s">
        <v>101</v>
      </c>
      <c r="M153" s="166" t="s">
        <v>767</v>
      </c>
      <c r="N153" s="166" t="s">
        <v>768</v>
      </c>
      <c r="O153" s="166" t="s">
        <v>101</v>
      </c>
      <c r="P153" s="168">
        <v>19607.78</v>
      </c>
      <c r="Q153" s="126"/>
    </row>
    <row r="154" spans="1:17" customFormat="1" ht="27" customHeight="1">
      <c r="A154" s="173" t="s">
        <v>128</v>
      </c>
      <c r="B154" s="165">
        <v>44118</v>
      </c>
      <c r="C154" s="165">
        <v>44118</v>
      </c>
      <c r="D154" s="166" t="s">
        <v>765</v>
      </c>
      <c r="E154" s="166" t="s">
        <v>222</v>
      </c>
      <c r="F154" s="166" t="s">
        <v>766</v>
      </c>
      <c r="G154" s="167">
        <v>30</v>
      </c>
      <c r="H154" s="166" t="s">
        <v>95</v>
      </c>
      <c r="I154" s="166" t="s">
        <v>217</v>
      </c>
      <c r="J154" s="166" t="s">
        <v>218</v>
      </c>
      <c r="K154" s="166" t="s">
        <v>101</v>
      </c>
      <c r="L154" s="166" t="s">
        <v>101</v>
      </c>
      <c r="M154" s="166" t="s">
        <v>769</v>
      </c>
      <c r="N154" s="166" t="s">
        <v>770</v>
      </c>
      <c r="O154" s="166" t="s">
        <v>101</v>
      </c>
      <c r="P154" s="168">
        <v>19637.78</v>
      </c>
      <c r="Q154" s="126"/>
    </row>
    <row r="155" spans="1:17" customFormat="1" ht="27" customHeight="1">
      <c r="A155" s="173" t="s">
        <v>128</v>
      </c>
      <c r="B155" s="165">
        <v>44118</v>
      </c>
      <c r="C155" s="165">
        <v>44118</v>
      </c>
      <c r="D155" s="166" t="s">
        <v>771</v>
      </c>
      <c r="E155" s="166" t="s">
        <v>92</v>
      </c>
      <c r="F155" s="166" t="s">
        <v>772</v>
      </c>
      <c r="G155" s="167">
        <v>30</v>
      </c>
      <c r="H155" s="166" t="s">
        <v>95</v>
      </c>
      <c r="I155" s="166" t="s">
        <v>773</v>
      </c>
      <c r="J155" s="166" t="s">
        <v>218</v>
      </c>
      <c r="K155" s="166" t="s">
        <v>101</v>
      </c>
      <c r="L155" s="166" t="s">
        <v>101</v>
      </c>
      <c r="M155" s="166" t="s">
        <v>773</v>
      </c>
      <c r="N155" s="166" t="s">
        <v>774</v>
      </c>
      <c r="O155" s="166" t="s">
        <v>101</v>
      </c>
      <c r="P155" s="168">
        <v>19667.78</v>
      </c>
      <c r="Q155" s="126"/>
    </row>
    <row r="156" spans="1:17" customFormat="1" ht="20.100000000000001" customHeight="1">
      <c r="A156" s="173" t="s">
        <v>128</v>
      </c>
      <c r="B156" s="165">
        <v>44119</v>
      </c>
      <c r="C156" s="165">
        <v>44119</v>
      </c>
      <c r="D156" s="166" t="s">
        <v>775</v>
      </c>
      <c r="E156" s="166" t="s">
        <v>227</v>
      </c>
      <c r="F156" s="166" t="s">
        <v>776</v>
      </c>
      <c r="G156" s="167">
        <v>30</v>
      </c>
      <c r="H156" s="166" t="s">
        <v>95</v>
      </c>
      <c r="I156" s="166" t="s">
        <v>217</v>
      </c>
      <c r="J156" s="166" t="s">
        <v>218</v>
      </c>
      <c r="K156" s="166" t="s">
        <v>101</v>
      </c>
      <c r="L156" s="166" t="s">
        <v>101</v>
      </c>
      <c r="M156" s="166" t="s">
        <v>777</v>
      </c>
      <c r="N156" s="166" t="s">
        <v>778</v>
      </c>
      <c r="O156" s="166" t="s">
        <v>101</v>
      </c>
      <c r="P156" s="168">
        <v>19697.78</v>
      </c>
      <c r="Q156" s="126"/>
    </row>
    <row r="157" spans="1:17" customFormat="1" ht="20.100000000000001" customHeight="1">
      <c r="A157" s="173" t="s">
        <v>128</v>
      </c>
      <c r="B157" s="165">
        <v>44119</v>
      </c>
      <c r="C157" s="165">
        <v>44119</v>
      </c>
      <c r="D157" s="166" t="s">
        <v>779</v>
      </c>
      <c r="E157" s="166" t="s">
        <v>222</v>
      </c>
      <c r="F157" s="166" t="s">
        <v>780</v>
      </c>
      <c r="G157" s="167">
        <v>30</v>
      </c>
      <c r="H157" s="166" t="s">
        <v>95</v>
      </c>
      <c r="I157" s="166" t="s">
        <v>217</v>
      </c>
      <c r="J157" s="166" t="s">
        <v>218</v>
      </c>
      <c r="K157" s="166" t="s">
        <v>101</v>
      </c>
      <c r="L157" s="166" t="s">
        <v>101</v>
      </c>
      <c r="M157" s="166" t="s">
        <v>781</v>
      </c>
      <c r="N157" s="166" t="s">
        <v>782</v>
      </c>
      <c r="O157" s="166" t="s">
        <v>101</v>
      </c>
      <c r="P157" s="168">
        <v>19727.78</v>
      </c>
      <c r="Q157" s="126"/>
    </row>
    <row r="158" spans="1:17" customFormat="1" ht="20.100000000000001" customHeight="1">
      <c r="A158" s="173" t="s">
        <v>128</v>
      </c>
      <c r="B158" s="165">
        <v>44119</v>
      </c>
      <c r="C158" s="165">
        <v>44119</v>
      </c>
      <c r="D158" s="166" t="s">
        <v>783</v>
      </c>
      <c r="E158" s="166" t="s">
        <v>222</v>
      </c>
      <c r="F158" s="166" t="s">
        <v>784</v>
      </c>
      <c r="G158" s="167">
        <v>30</v>
      </c>
      <c r="H158" s="166" t="s">
        <v>95</v>
      </c>
      <c r="I158" s="166" t="s">
        <v>217</v>
      </c>
      <c r="J158" s="166" t="s">
        <v>218</v>
      </c>
      <c r="K158" s="166" t="s">
        <v>101</v>
      </c>
      <c r="L158" s="166" t="s">
        <v>101</v>
      </c>
      <c r="M158" s="166" t="s">
        <v>785</v>
      </c>
      <c r="N158" s="166" t="s">
        <v>786</v>
      </c>
      <c r="O158" s="166" t="s">
        <v>101</v>
      </c>
      <c r="P158" s="168">
        <v>19757.78</v>
      </c>
      <c r="Q158" s="126"/>
    </row>
    <row r="159" spans="1:17" customFormat="1" ht="23.1" customHeight="1">
      <c r="A159" s="173" t="s">
        <v>128</v>
      </c>
      <c r="B159" s="165">
        <v>44119</v>
      </c>
      <c r="C159" s="165">
        <v>44119</v>
      </c>
      <c r="D159" s="166" t="s">
        <v>787</v>
      </c>
      <c r="E159" s="166" t="s">
        <v>222</v>
      </c>
      <c r="F159" s="166" t="s">
        <v>788</v>
      </c>
      <c r="G159" s="167">
        <v>30</v>
      </c>
      <c r="H159" s="166" t="s">
        <v>95</v>
      </c>
      <c r="I159" s="166" t="s">
        <v>383</v>
      </c>
      <c r="J159" s="166" t="s">
        <v>384</v>
      </c>
      <c r="K159" s="166" t="s">
        <v>101</v>
      </c>
      <c r="L159" s="166" t="s">
        <v>101</v>
      </c>
      <c r="M159" s="166" t="s">
        <v>789</v>
      </c>
      <c r="N159" s="166" t="s">
        <v>790</v>
      </c>
      <c r="O159" s="166" t="s">
        <v>101</v>
      </c>
      <c r="P159" s="168">
        <v>19787.78</v>
      </c>
      <c r="Q159" s="126"/>
    </row>
    <row r="160" spans="1:17" customFormat="1" ht="20.100000000000001" customHeight="1">
      <c r="A160" s="173" t="s">
        <v>128</v>
      </c>
      <c r="B160" s="165">
        <v>44119</v>
      </c>
      <c r="C160" s="165">
        <v>44119</v>
      </c>
      <c r="D160" s="166" t="s">
        <v>791</v>
      </c>
      <c r="E160" s="166" t="s">
        <v>92</v>
      </c>
      <c r="F160" s="166" t="s">
        <v>792</v>
      </c>
      <c r="G160" s="167">
        <v>30</v>
      </c>
      <c r="H160" s="166" t="s">
        <v>95</v>
      </c>
      <c r="I160" s="166" t="s">
        <v>217</v>
      </c>
      <c r="J160" s="166" t="s">
        <v>218</v>
      </c>
      <c r="K160" s="166" t="s">
        <v>101</v>
      </c>
      <c r="L160" s="166" t="s">
        <v>101</v>
      </c>
      <c r="M160" s="166" t="s">
        <v>793</v>
      </c>
      <c r="N160" s="166" t="s">
        <v>794</v>
      </c>
      <c r="O160" s="166" t="s">
        <v>101</v>
      </c>
      <c r="P160" s="168">
        <v>19817.78</v>
      </c>
      <c r="Q160" s="126"/>
    </row>
    <row r="161" spans="1:17" customFormat="1" ht="20.100000000000001" customHeight="1">
      <c r="A161" s="173" t="s">
        <v>128</v>
      </c>
      <c r="B161" s="165">
        <v>44119</v>
      </c>
      <c r="C161" s="165">
        <v>44119</v>
      </c>
      <c r="D161" s="166" t="s">
        <v>795</v>
      </c>
      <c r="E161" s="166" t="s">
        <v>92</v>
      </c>
      <c r="F161" s="166" t="s">
        <v>796</v>
      </c>
      <c r="G161" s="167">
        <v>30</v>
      </c>
      <c r="H161" s="166" t="s">
        <v>95</v>
      </c>
      <c r="I161" s="166" t="s">
        <v>217</v>
      </c>
      <c r="J161" s="166" t="s">
        <v>218</v>
      </c>
      <c r="K161" s="166" t="s">
        <v>101</v>
      </c>
      <c r="L161" s="166" t="s">
        <v>101</v>
      </c>
      <c r="M161" s="166" t="s">
        <v>797</v>
      </c>
      <c r="N161" s="166" t="s">
        <v>798</v>
      </c>
      <c r="O161" s="166" t="s">
        <v>101</v>
      </c>
      <c r="P161" s="168">
        <v>19847.78</v>
      </c>
      <c r="Q161" s="126"/>
    </row>
    <row r="162" spans="1:17" customFormat="1" ht="20.100000000000001" customHeight="1">
      <c r="A162" s="173" t="s">
        <v>128</v>
      </c>
      <c r="B162" s="165">
        <v>44120</v>
      </c>
      <c r="C162" s="165">
        <v>44120</v>
      </c>
      <c r="D162" s="166" t="s">
        <v>799</v>
      </c>
      <c r="E162" s="166" t="s">
        <v>92</v>
      </c>
      <c r="F162" s="166" t="s">
        <v>800</v>
      </c>
      <c r="G162" s="167">
        <v>30</v>
      </c>
      <c r="H162" s="166" t="s">
        <v>95</v>
      </c>
      <c r="I162" s="166" t="s">
        <v>217</v>
      </c>
      <c r="J162" s="166" t="s">
        <v>218</v>
      </c>
      <c r="K162" s="166" t="s">
        <v>101</v>
      </c>
      <c r="L162" s="166" t="s">
        <v>101</v>
      </c>
      <c r="M162" s="166" t="s">
        <v>801</v>
      </c>
      <c r="N162" s="166" t="s">
        <v>802</v>
      </c>
      <c r="O162" s="166" t="s">
        <v>101</v>
      </c>
      <c r="P162" s="168">
        <v>19877.78</v>
      </c>
      <c r="Q162" s="126"/>
    </row>
    <row r="163" spans="1:17">
      <c r="A163" s="173" t="s">
        <v>128</v>
      </c>
      <c r="B163" s="165">
        <v>44120</v>
      </c>
      <c r="C163" s="165">
        <v>44120</v>
      </c>
      <c r="D163" s="166" t="s">
        <v>803</v>
      </c>
      <c r="E163" s="166" t="s">
        <v>92</v>
      </c>
      <c r="F163" s="166" t="s">
        <v>804</v>
      </c>
      <c r="G163" s="167">
        <v>30</v>
      </c>
      <c r="H163" s="166" t="s">
        <v>95</v>
      </c>
      <c r="I163" s="166" t="s">
        <v>217</v>
      </c>
      <c r="J163" s="166" t="s">
        <v>218</v>
      </c>
      <c r="K163" s="166" t="s">
        <v>101</v>
      </c>
      <c r="L163" s="166" t="s">
        <v>101</v>
      </c>
      <c r="M163" s="166" t="s">
        <v>805</v>
      </c>
      <c r="N163" s="166" t="s">
        <v>806</v>
      </c>
      <c r="O163" s="166" t="s">
        <v>101</v>
      </c>
      <c r="P163" s="168">
        <v>19907.78</v>
      </c>
      <c r="Q163" s="146"/>
    </row>
    <row r="164" spans="1:17">
      <c r="A164" s="173" t="s">
        <v>128</v>
      </c>
      <c r="B164" s="165">
        <v>44120</v>
      </c>
      <c r="C164" s="165">
        <v>44120</v>
      </c>
      <c r="D164" s="166" t="s">
        <v>807</v>
      </c>
      <c r="E164" s="166" t="s">
        <v>215</v>
      </c>
      <c r="F164" s="166" t="s">
        <v>808</v>
      </c>
      <c r="G164" s="167">
        <v>30</v>
      </c>
      <c r="H164" s="166" t="s">
        <v>95</v>
      </c>
      <c r="I164" s="166" t="s">
        <v>217</v>
      </c>
      <c r="J164" s="166" t="s">
        <v>218</v>
      </c>
      <c r="K164" s="166" t="s">
        <v>101</v>
      </c>
      <c r="L164" s="166" t="s">
        <v>101</v>
      </c>
      <c r="M164" s="166" t="s">
        <v>809</v>
      </c>
      <c r="N164" s="166" t="s">
        <v>810</v>
      </c>
      <c r="O164" s="166" t="s">
        <v>101</v>
      </c>
      <c r="P164" s="168">
        <v>19937.78</v>
      </c>
      <c r="Q164" s="146"/>
    </row>
    <row r="165" spans="1:17">
      <c r="A165" s="173" t="s">
        <v>128</v>
      </c>
      <c r="B165" s="165">
        <v>44120</v>
      </c>
      <c r="C165" s="165">
        <v>44120</v>
      </c>
      <c r="D165" s="166" t="s">
        <v>811</v>
      </c>
      <c r="E165" s="166" t="s">
        <v>227</v>
      </c>
      <c r="F165" s="166" t="s">
        <v>812</v>
      </c>
      <c r="G165" s="167">
        <v>30</v>
      </c>
      <c r="H165" s="166" t="s">
        <v>95</v>
      </c>
      <c r="I165" s="166" t="s">
        <v>217</v>
      </c>
      <c r="J165" s="166" t="s">
        <v>218</v>
      </c>
      <c r="K165" s="166" t="s">
        <v>101</v>
      </c>
      <c r="L165" s="166" t="s">
        <v>101</v>
      </c>
      <c r="M165" s="166" t="s">
        <v>813</v>
      </c>
      <c r="N165" s="166" t="s">
        <v>814</v>
      </c>
      <c r="O165" s="166" t="s">
        <v>101</v>
      </c>
      <c r="P165" s="168">
        <v>19967.78</v>
      </c>
      <c r="Q165" s="146"/>
    </row>
    <row r="166" spans="1:17">
      <c r="A166" s="173" t="s">
        <v>128</v>
      </c>
      <c r="B166" s="165">
        <v>44120</v>
      </c>
      <c r="C166" s="165">
        <v>44120</v>
      </c>
      <c r="D166" s="166" t="s">
        <v>815</v>
      </c>
      <c r="E166" s="166" t="s">
        <v>92</v>
      </c>
      <c r="F166" s="166" t="s">
        <v>816</v>
      </c>
      <c r="G166" s="167">
        <v>30</v>
      </c>
      <c r="H166" s="166" t="s">
        <v>95</v>
      </c>
      <c r="I166" s="166" t="s">
        <v>217</v>
      </c>
      <c r="J166" s="166" t="s">
        <v>218</v>
      </c>
      <c r="K166" s="166" t="s">
        <v>101</v>
      </c>
      <c r="L166" s="166" t="s">
        <v>101</v>
      </c>
      <c r="M166" s="166" t="s">
        <v>817</v>
      </c>
      <c r="N166" s="166" t="s">
        <v>818</v>
      </c>
      <c r="O166" s="166" t="s">
        <v>101</v>
      </c>
      <c r="P166" s="168">
        <v>19997.78</v>
      </c>
      <c r="Q166" s="146"/>
    </row>
    <row r="167" spans="1:17" ht="25.5">
      <c r="A167" s="173" t="s">
        <v>128</v>
      </c>
      <c r="B167" s="165">
        <v>44120</v>
      </c>
      <c r="C167" s="165">
        <v>44120</v>
      </c>
      <c r="D167" s="166" t="s">
        <v>819</v>
      </c>
      <c r="E167" s="166" t="s">
        <v>222</v>
      </c>
      <c r="F167" s="166" t="s">
        <v>820</v>
      </c>
      <c r="G167" s="167">
        <v>60</v>
      </c>
      <c r="H167" s="166" t="s">
        <v>95</v>
      </c>
      <c r="I167" s="166" t="s">
        <v>821</v>
      </c>
      <c r="J167" s="166" t="s">
        <v>822</v>
      </c>
      <c r="K167" s="166" t="s">
        <v>101</v>
      </c>
      <c r="L167" s="166" t="s">
        <v>286</v>
      </c>
      <c r="M167" s="166" t="s">
        <v>823</v>
      </c>
      <c r="N167" s="166" t="s">
        <v>824</v>
      </c>
      <c r="O167" s="166" t="s">
        <v>101</v>
      </c>
      <c r="P167" s="168">
        <v>20057.78</v>
      </c>
      <c r="Q167" s="146"/>
    </row>
    <row r="168" spans="1:17">
      <c r="A168" s="173" t="s">
        <v>128</v>
      </c>
      <c r="B168" s="165">
        <v>44123</v>
      </c>
      <c r="C168" s="165">
        <v>44123</v>
      </c>
      <c r="D168" s="166" t="s">
        <v>825</v>
      </c>
      <c r="E168" s="166" t="s">
        <v>92</v>
      </c>
      <c r="F168" s="166" t="s">
        <v>826</v>
      </c>
      <c r="G168" s="167">
        <v>30</v>
      </c>
      <c r="H168" s="166" t="s">
        <v>95</v>
      </c>
      <c r="I168" s="166" t="s">
        <v>827</v>
      </c>
      <c r="J168" s="166" t="s">
        <v>828</v>
      </c>
      <c r="K168" s="166" t="s">
        <v>101</v>
      </c>
      <c r="L168" s="166" t="s">
        <v>101</v>
      </c>
      <c r="M168" s="166" t="s">
        <v>829</v>
      </c>
      <c r="N168" s="166" t="s">
        <v>830</v>
      </c>
      <c r="O168" s="166" t="s">
        <v>101</v>
      </c>
      <c r="P168" s="168">
        <v>20087.78</v>
      </c>
      <c r="Q168" s="146"/>
    </row>
    <row r="169" spans="1:17">
      <c r="A169" s="173" t="s">
        <v>128</v>
      </c>
      <c r="B169" s="165">
        <v>44123</v>
      </c>
      <c r="C169" s="165">
        <v>44123</v>
      </c>
      <c r="D169" s="166" t="s">
        <v>831</v>
      </c>
      <c r="E169" s="166" t="s">
        <v>491</v>
      </c>
      <c r="F169" s="166" t="s">
        <v>832</v>
      </c>
      <c r="G169" s="167">
        <v>30</v>
      </c>
      <c r="H169" s="166" t="s">
        <v>95</v>
      </c>
      <c r="I169" s="166" t="s">
        <v>833</v>
      </c>
      <c r="J169" s="166" t="s">
        <v>834</v>
      </c>
      <c r="K169" s="166" t="s">
        <v>101</v>
      </c>
      <c r="L169" s="166" t="s">
        <v>101</v>
      </c>
      <c r="M169" s="166" t="s">
        <v>835</v>
      </c>
      <c r="N169" s="166" t="s">
        <v>836</v>
      </c>
      <c r="O169" s="166" t="s">
        <v>101</v>
      </c>
      <c r="P169" s="168">
        <v>20117.78</v>
      </c>
      <c r="Q169" s="146"/>
    </row>
    <row r="170" spans="1:17">
      <c r="A170" s="173" t="s">
        <v>128</v>
      </c>
      <c r="B170" s="165">
        <v>44123</v>
      </c>
      <c r="C170" s="165">
        <v>44123</v>
      </c>
      <c r="D170" s="166" t="s">
        <v>837</v>
      </c>
      <c r="E170" s="166" t="s">
        <v>222</v>
      </c>
      <c r="F170" s="166" t="s">
        <v>838</v>
      </c>
      <c r="G170" s="167">
        <v>30</v>
      </c>
      <c r="H170" s="166" t="s">
        <v>95</v>
      </c>
      <c r="I170" s="166" t="s">
        <v>217</v>
      </c>
      <c r="J170" s="166" t="s">
        <v>218</v>
      </c>
      <c r="K170" s="166" t="s">
        <v>101</v>
      </c>
      <c r="L170" s="166" t="s">
        <v>101</v>
      </c>
      <c r="M170" s="166" t="s">
        <v>839</v>
      </c>
      <c r="N170" s="166" t="s">
        <v>840</v>
      </c>
      <c r="O170" s="166" t="s">
        <v>101</v>
      </c>
      <c r="P170" s="168">
        <v>20147.78</v>
      </c>
      <c r="Q170" s="146"/>
    </row>
    <row r="171" spans="1:17">
      <c r="A171" s="173" t="s">
        <v>128</v>
      </c>
      <c r="B171" s="165">
        <v>44123</v>
      </c>
      <c r="C171" s="165">
        <v>44123</v>
      </c>
      <c r="D171" s="166" t="s">
        <v>841</v>
      </c>
      <c r="E171" s="166" t="s">
        <v>92</v>
      </c>
      <c r="F171" s="166" t="s">
        <v>842</v>
      </c>
      <c r="G171" s="167">
        <v>30</v>
      </c>
      <c r="H171" s="166" t="s">
        <v>95</v>
      </c>
      <c r="I171" s="166" t="s">
        <v>217</v>
      </c>
      <c r="J171" s="166" t="s">
        <v>218</v>
      </c>
      <c r="K171" s="166" t="s">
        <v>101</v>
      </c>
      <c r="L171" s="166" t="s">
        <v>101</v>
      </c>
      <c r="M171" s="166" t="s">
        <v>843</v>
      </c>
      <c r="N171" s="166" t="s">
        <v>844</v>
      </c>
      <c r="O171" s="166" t="s">
        <v>101</v>
      </c>
      <c r="P171" s="168">
        <v>20177.78</v>
      </c>
      <c r="Q171" s="146"/>
    </row>
    <row r="172" spans="1:17">
      <c r="A172" s="173" t="s">
        <v>128</v>
      </c>
      <c r="B172" s="165">
        <v>44124</v>
      </c>
      <c r="C172" s="165">
        <v>44124</v>
      </c>
      <c r="D172" s="166" t="s">
        <v>845</v>
      </c>
      <c r="E172" s="166" t="s">
        <v>92</v>
      </c>
      <c r="F172" s="166" t="s">
        <v>846</v>
      </c>
      <c r="G172" s="167">
        <v>30</v>
      </c>
      <c r="H172" s="166" t="s">
        <v>95</v>
      </c>
      <c r="I172" s="166" t="s">
        <v>217</v>
      </c>
      <c r="J172" s="166" t="s">
        <v>218</v>
      </c>
      <c r="K172" s="166" t="s">
        <v>101</v>
      </c>
      <c r="L172" s="166" t="s">
        <v>101</v>
      </c>
      <c r="M172" s="166" t="s">
        <v>847</v>
      </c>
      <c r="N172" s="166" t="s">
        <v>848</v>
      </c>
      <c r="O172" s="166" t="s">
        <v>101</v>
      </c>
      <c r="P172" s="168">
        <v>20207.78</v>
      </c>
      <c r="Q172" s="146"/>
    </row>
    <row r="173" spans="1:17">
      <c r="A173" s="173" t="s">
        <v>128</v>
      </c>
      <c r="B173" s="165">
        <v>44124</v>
      </c>
      <c r="C173" s="165">
        <v>44124</v>
      </c>
      <c r="D173" s="166" t="s">
        <v>849</v>
      </c>
      <c r="E173" s="166" t="s">
        <v>227</v>
      </c>
      <c r="F173" s="166" t="s">
        <v>850</v>
      </c>
      <c r="G173" s="167">
        <v>30</v>
      </c>
      <c r="H173" s="166" t="s">
        <v>95</v>
      </c>
      <c r="I173" s="166" t="s">
        <v>217</v>
      </c>
      <c r="J173" s="166" t="s">
        <v>218</v>
      </c>
      <c r="K173" s="166" t="s">
        <v>101</v>
      </c>
      <c r="L173" s="166" t="s">
        <v>101</v>
      </c>
      <c r="M173" s="166" t="s">
        <v>851</v>
      </c>
      <c r="N173" s="166" t="s">
        <v>852</v>
      </c>
      <c r="O173" s="166" t="s">
        <v>101</v>
      </c>
      <c r="P173" s="168">
        <v>20237.78</v>
      </c>
      <c r="Q173" s="146"/>
    </row>
    <row r="174" spans="1:17">
      <c r="A174" s="173" t="s">
        <v>128</v>
      </c>
      <c r="B174" s="165">
        <v>44124</v>
      </c>
      <c r="C174" s="165">
        <v>44124</v>
      </c>
      <c r="D174" s="166" t="s">
        <v>849</v>
      </c>
      <c r="E174" s="166" t="s">
        <v>227</v>
      </c>
      <c r="F174" s="166" t="s">
        <v>850</v>
      </c>
      <c r="G174" s="167">
        <v>30</v>
      </c>
      <c r="H174" s="166" t="s">
        <v>95</v>
      </c>
      <c r="I174" s="166" t="s">
        <v>217</v>
      </c>
      <c r="J174" s="166" t="s">
        <v>218</v>
      </c>
      <c r="K174" s="166" t="s">
        <v>101</v>
      </c>
      <c r="L174" s="166" t="s">
        <v>101</v>
      </c>
      <c r="M174" s="166" t="s">
        <v>853</v>
      </c>
      <c r="N174" s="166" t="s">
        <v>854</v>
      </c>
      <c r="O174" s="166" t="s">
        <v>101</v>
      </c>
      <c r="P174" s="168">
        <v>20267.78</v>
      </c>
      <c r="Q174" s="146"/>
    </row>
    <row r="175" spans="1:17">
      <c r="A175" s="173" t="s">
        <v>128</v>
      </c>
      <c r="B175" s="165">
        <v>44124</v>
      </c>
      <c r="C175" s="165">
        <v>44124</v>
      </c>
      <c r="D175" s="166" t="s">
        <v>855</v>
      </c>
      <c r="E175" s="166" t="s">
        <v>227</v>
      </c>
      <c r="F175" s="166" t="s">
        <v>856</v>
      </c>
      <c r="G175" s="167">
        <v>30</v>
      </c>
      <c r="H175" s="166" t="s">
        <v>95</v>
      </c>
      <c r="I175" s="166" t="s">
        <v>217</v>
      </c>
      <c r="J175" s="166" t="s">
        <v>218</v>
      </c>
      <c r="K175" s="166" t="s">
        <v>101</v>
      </c>
      <c r="L175" s="166" t="s">
        <v>101</v>
      </c>
      <c r="M175" s="166" t="s">
        <v>857</v>
      </c>
      <c r="N175" s="166" t="s">
        <v>858</v>
      </c>
      <c r="O175" s="166" t="s">
        <v>101</v>
      </c>
      <c r="P175" s="168">
        <v>20297.78</v>
      </c>
      <c r="Q175" s="146"/>
    </row>
    <row r="176" spans="1:17">
      <c r="A176" s="173" t="s">
        <v>128</v>
      </c>
      <c r="B176" s="165">
        <v>44124</v>
      </c>
      <c r="C176" s="165">
        <v>44124</v>
      </c>
      <c r="D176" s="166" t="s">
        <v>859</v>
      </c>
      <c r="E176" s="166" t="s">
        <v>92</v>
      </c>
      <c r="F176" s="166" t="s">
        <v>860</v>
      </c>
      <c r="G176" s="167">
        <v>30</v>
      </c>
      <c r="H176" s="166" t="s">
        <v>95</v>
      </c>
      <c r="I176" s="166" t="s">
        <v>217</v>
      </c>
      <c r="J176" s="166" t="s">
        <v>218</v>
      </c>
      <c r="K176" s="166" t="s">
        <v>101</v>
      </c>
      <c r="L176" s="166" t="s">
        <v>101</v>
      </c>
      <c r="M176" s="166" t="s">
        <v>861</v>
      </c>
      <c r="N176" s="166" t="s">
        <v>862</v>
      </c>
      <c r="O176" s="166" t="s">
        <v>101</v>
      </c>
      <c r="P176" s="168">
        <v>20327.78</v>
      </c>
      <c r="Q176" s="146"/>
    </row>
    <row r="177" spans="1:17" ht="19.5" customHeight="1">
      <c r="A177" s="173" t="s">
        <v>128</v>
      </c>
      <c r="B177" s="165">
        <v>44124</v>
      </c>
      <c r="C177" s="165">
        <v>44124</v>
      </c>
      <c r="D177" s="166" t="s">
        <v>859</v>
      </c>
      <c r="E177" s="166" t="s">
        <v>92</v>
      </c>
      <c r="F177" s="166" t="s">
        <v>860</v>
      </c>
      <c r="G177" s="167">
        <v>30</v>
      </c>
      <c r="H177" s="166" t="s">
        <v>95</v>
      </c>
      <c r="I177" s="166" t="s">
        <v>217</v>
      </c>
      <c r="J177" s="166" t="s">
        <v>218</v>
      </c>
      <c r="K177" s="166" t="s">
        <v>101</v>
      </c>
      <c r="L177" s="166" t="s">
        <v>101</v>
      </c>
      <c r="M177" s="166" t="s">
        <v>863</v>
      </c>
      <c r="N177" s="166" t="s">
        <v>864</v>
      </c>
      <c r="O177" s="166" t="s">
        <v>101</v>
      </c>
      <c r="P177" s="168">
        <v>20357.78</v>
      </c>
      <c r="Q177" s="146"/>
    </row>
    <row r="178" spans="1:17">
      <c r="A178" s="173" t="s">
        <v>128</v>
      </c>
      <c r="B178" s="165">
        <v>44124</v>
      </c>
      <c r="C178" s="165">
        <v>44124</v>
      </c>
      <c r="D178" s="166" t="s">
        <v>865</v>
      </c>
      <c r="E178" s="166" t="s">
        <v>92</v>
      </c>
      <c r="F178" s="166" t="s">
        <v>866</v>
      </c>
      <c r="G178" s="167">
        <v>30</v>
      </c>
      <c r="H178" s="166" t="s">
        <v>95</v>
      </c>
      <c r="I178" s="166" t="s">
        <v>217</v>
      </c>
      <c r="J178" s="166" t="s">
        <v>218</v>
      </c>
      <c r="K178" s="166" t="s">
        <v>101</v>
      </c>
      <c r="L178" s="166" t="s">
        <v>101</v>
      </c>
      <c r="M178" s="166" t="s">
        <v>867</v>
      </c>
      <c r="N178" s="166" t="s">
        <v>868</v>
      </c>
      <c r="O178" s="166" t="s">
        <v>101</v>
      </c>
      <c r="P178" s="168">
        <v>20387.78</v>
      </c>
      <c r="Q178" s="146"/>
    </row>
    <row r="179" spans="1:17">
      <c r="A179" s="173" t="s">
        <v>128</v>
      </c>
      <c r="B179" s="165">
        <v>44125</v>
      </c>
      <c r="C179" s="165">
        <v>44125</v>
      </c>
      <c r="D179" s="166" t="s">
        <v>869</v>
      </c>
      <c r="E179" s="166" t="s">
        <v>222</v>
      </c>
      <c r="F179" s="166" t="s">
        <v>870</v>
      </c>
      <c r="G179" s="167">
        <v>30</v>
      </c>
      <c r="H179" s="166" t="s">
        <v>95</v>
      </c>
      <c r="I179" s="166" t="s">
        <v>217</v>
      </c>
      <c r="J179" s="166" t="s">
        <v>218</v>
      </c>
      <c r="K179" s="166" t="s">
        <v>101</v>
      </c>
      <c r="L179" s="166" t="s">
        <v>101</v>
      </c>
      <c r="M179" s="166" t="s">
        <v>871</v>
      </c>
      <c r="N179" s="166" t="s">
        <v>872</v>
      </c>
      <c r="O179" s="166" t="s">
        <v>101</v>
      </c>
      <c r="P179" s="168">
        <v>20417.78</v>
      </c>
      <c r="Q179" s="146"/>
    </row>
    <row r="180" spans="1:17">
      <c r="A180" s="173" t="s">
        <v>128</v>
      </c>
      <c r="B180" s="165">
        <v>44125</v>
      </c>
      <c r="C180" s="165">
        <v>44125</v>
      </c>
      <c r="D180" s="166" t="s">
        <v>873</v>
      </c>
      <c r="E180" s="166" t="s">
        <v>92</v>
      </c>
      <c r="F180" s="166" t="s">
        <v>874</v>
      </c>
      <c r="G180" s="167">
        <v>30</v>
      </c>
      <c r="H180" s="166" t="s">
        <v>95</v>
      </c>
      <c r="I180" s="166" t="s">
        <v>217</v>
      </c>
      <c r="J180" s="166" t="s">
        <v>218</v>
      </c>
      <c r="K180" s="166" t="s">
        <v>101</v>
      </c>
      <c r="L180" s="166" t="s">
        <v>101</v>
      </c>
      <c r="M180" s="166" t="s">
        <v>389</v>
      </c>
      <c r="N180" s="166" t="s">
        <v>875</v>
      </c>
      <c r="O180" s="166" t="s">
        <v>101</v>
      </c>
      <c r="P180" s="168">
        <v>20447.78</v>
      </c>
      <c r="Q180" s="146"/>
    </row>
    <row r="181" spans="1:17">
      <c r="A181" s="173" t="s">
        <v>128</v>
      </c>
      <c r="B181" s="165">
        <v>44126</v>
      </c>
      <c r="C181" s="165">
        <v>44126</v>
      </c>
      <c r="D181" s="166" t="s">
        <v>876</v>
      </c>
      <c r="E181" s="166" t="s">
        <v>215</v>
      </c>
      <c r="F181" s="166" t="s">
        <v>877</v>
      </c>
      <c r="G181" s="167">
        <v>30</v>
      </c>
      <c r="H181" s="166" t="s">
        <v>95</v>
      </c>
      <c r="I181" s="166" t="s">
        <v>878</v>
      </c>
      <c r="J181" s="166" t="s">
        <v>218</v>
      </c>
      <c r="K181" s="166" t="s">
        <v>101</v>
      </c>
      <c r="L181" s="166" t="s">
        <v>101</v>
      </c>
      <c r="M181" s="166" t="s">
        <v>879</v>
      </c>
      <c r="N181" s="166" t="s">
        <v>880</v>
      </c>
      <c r="O181" s="166" t="s">
        <v>101</v>
      </c>
      <c r="P181" s="168">
        <v>20477.78</v>
      </c>
      <c r="Q181" s="146"/>
    </row>
    <row r="182" spans="1:17" ht="25.5">
      <c r="A182" s="173" t="s">
        <v>128</v>
      </c>
      <c r="B182" s="165">
        <v>44126</v>
      </c>
      <c r="C182" s="165">
        <v>44126</v>
      </c>
      <c r="D182" s="166" t="s">
        <v>881</v>
      </c>
      <c r="E182" s="166" t="s">
        <v>222</v>
      </c>
      <c r="F182" s="166" t="s">
        <v>882</v>
      </c>
      <c r="G182" s="167">
        <v>30</v>
      </c>
      <c r="H182" s="166" t="s">
        <v>95</v>
      </c>
      <c r="I182" s="166" t="s">
        <v>217</v>
      </c>
      <c r="J182" s="166" t="s">
        <v>218</v>
      </c>
      <c r="K182" s="166" t="s">
        <v>101</v>
      </c>
      <c r="L182" s="166" t="s">
        <v>101</v>
      </c>
      <c r="M182" s="166" t="s">
        <v>883</v>
      </c>
      <c r="N182" s="166" t="s">
        <v>884</v>
      </c>
      <c r="O182" s="166" t="s">
        <v>101</v>
      </c>
      <c r="P182" s="168">
        <v>20507.78</v>
      </c>
      <c r="Q182" s="146"/>
    </row>
    <row r="183" spans="1:17">
      <c r="A183" s="173" t="s">
        <v>128</v>
      </c>
      <c r="B183" s="165">
        <v>44126</v>
      </c>
      <c r="C183" s="165">
        <v>44126</v>
      </c>
      <c r="D183" s="166" t="s">
        <v>885</v>
      </c>
      <c r="E183" s="166" t="s">
        <v>222</v>
      </c>
      <c r="F183" s="166" t="s">
        <v>886</v>
      </c>
      <c r="G183" s="167">
        <v>30</v>
      </c>
      <c r="H183" s="166" t="s">
        <v>95</v>
      </c>
      <c r="I183" s="166" t="s">
        <v>217</v>
      </c>
      <c r="J183" s="166" t="s">
        <v>218</v>
      </c>
      <c r="K183" s="166" t="s">
        <v>101</v>
      </c>
      <c r="L183" s="166" t="s">
        <v>101</v>
      </c>
      <c r="M183" s="166" t="s">
        <v>887</v>
      </c>
      <c r="N183" s="166" t="s">
        <v>888</v>
      </c>
      <c r="O183" s="166" t="s">
        <v>101</v>
      </c>
      <c r="P183" s="168">
        <v>20537.78</v>
      </c>
      <c r="Q183" s="146"/>
    </row>
    <row r="184" spans="1:17">
      <c r="A184" s="173" t="s">
        <v>128</v>
      </c>
      <c r="B184" s="165">
        <v>44126</v>
      </c>
      <c r="C184" s="165">
        <v>44126</v>
      </c>
      <c r="D184" s="166" t="s">
        <v>889</v>
      </c>
      <c r="E184" s="166" t="s">
        <v>222</v>
      </c>
      <c r="F184" s="166" t="s">
        <v>890</v>
      </c>
      <c r="G184" s="167">
        <v>15</v>
      </c>
      <c r="H184" s="166" t="s">
        <v>95</v>
      </c>
      <c r="I184" s="166" t="s">
        <v>217</v>
      </c>
      <c r="J184" s="166" t="s">
        <v>218</v>
      </c>
      <c r="K184" s="166" t="s">
        <v>101</v>
      </c>
      <c r="L184" s="166" t="s">
        <v>101</v>
      </c>
      <c r="M184" s="166" t="s">
        <v>891</v>
      </c>
      <c r="N184" s="166" t="s">
        <v>892</v>
      </c>
      <c r="O184" s="166" t="s">
        <v>101</v>
      </c>
      <c r="P184" s="168">
        <v>20552.78</v>
      </c>
      <c r="Q184" s="146"/>
    </row>
    <row r="185" spans="1:17">
      <c r="A185" s="173" t="s">
        <v>128</v>
      </c>
      <c r="B185" s="165">
        <v>44126</v>
      </c>
      <c r="C185" s="165">
        <v>44126</v>
      </c>
      <c r="D185" s="166" t="s">
        <v>889</v>
      </c>
      <c r="E185" s="166" t="s">
        <v>222</v>
      </c>
      <c r="F185" s="166" t="s">
        <v>890</v>
      </c>
      <c r="G185" s="167">
        <v>15</v>
      </c>
      <c r="H185" s="166" t="s">
        <v>95</v>
      </c>
      <c r="I185" s="166" t="s">
        <v>217</v>
      </c>
      <c r="J185" s="166" t="s">
        <v>218</v>
      </c>
      <c r="K185" s="166" t="s">
        <v>101</v>
      </c>
      <c r="L185" s="166" t="s">
        <v>101</v>
      </c>
      <c r="M185" s="166" t="s">
        <v>893</v>
      </c>
      <c r="N185" s="166" t="s">
        <v>894</v>
      </c>
      <c r="O185" s="166" t="s">
        <v>101</v>
      </c>
      <c r="P185" s="168">
        <v>20567.78</v>
      </c>
      <c r="Q185" s="146"/>
    </row>
    <row r="186" spans="1:17">
      <c r="A186" s="173" t="s">
        <v>128</v>
      </c>
      <c r="B186" s="165">
        <v>44126</v>
      </c>
      <c r="C186" s="165">
        <v>44126</v>
      </c>
      <c r="D186" s="166" t="s">
        <v>895</v>
      </c>
      <c r="E186" s="166" t="s">
        <v>227</v>
      </c>
      <c r="F186" s="166" t="s">
        <v>896</v>
      </c>
      <c r="G186" s="167">
        <v>30</v>
      </c>
      <c r="H186" s="166" t="s">
        <v>95</v>
      </c>
      <c r="I186" s="166" t="s">
        <v>217</v>
      </c>
      <c r="J186" s="166" t="s">
        <v>218</v>
      </c>
      <c r="K186" s="166" t="s">
        <v>101</v>
      </c>
      <c r="L186" s="166" t="s">
        <v>101</v>
      </c>
      <c r="M186" s="166" t="s">
        <v>897</v>
      </c>
      <c r="N186" s="166" t="s">
        <v>898</v>
      </c>
      <c r="O186" s="166" t="s">
        <v>101</v>
      </c>
      <c r="P186" s="168">
        <v>20597.78</v>
      </c>
      <c r="Q186" s="146"/>
    </row>
    <row r="187" spans="1:17">
      <c r="A187" s="173" t="s">
        <v>128</v>
      </c>
      <c r="B187" s="165">
        <v>44126</v>
      </c>
      <c r="C187" s="165">
        <v>44126</v>
      </c>
      <c r="D187" s="166" t="s">
        <v>895</v>
      </c>
      <c r="E187" s="166" t="s">
        <v>227</v>
      </c>
      <c r="F187" s="166" t="s">
        <v>896</v>
      </c>
      <c r="G187" s="167">
        <v>30</v>
      </c>
      <c r="H187" s="166" t="s">
        <v>95</v>
      </c>
      <c r="I187" s="166" t="s">
        <v>217</v>
      </c>
      <c r="J187" s="166" t="s">
        <v>218</v>
      </c>
      <c r="K187" s="166" t="s">
        <v>101</v>
      </c>
      <c r="L187" s="166" t="s">
        <v>101</v>
      </c>
      <c r="M187" s="166" t="s">
        <v>899</v>
      </c>
      <c r="N187" s="166" t="s">
        <v>900</v>
      </c>
      <c r="O187" s="166" t="s">
        <v>101</v>
      </c>
      <c r="P187" s="168">
        <v>20627.78</v>
      </c>
      <c r="Q187" s="146"/>
    </row>
    <row r="188" spans="1:17">
      <c r="A188" s="173" t="s">
        <v>128</v>
      </c>
      <c r="B188" s="165">
        <v>44127</v>
      </c>
      <c r="C188" s="165">
        <v>44127</v>
      </c>
      <c r="D188" s="166" t="s">
        <v>901</v>
      </c>
      <c r="E188" s="166" t="s">
        <v>215</v>
      </c>
      <c r="F188" s="166" t="s">
        <v>902</v>
      </c>
      <c r="G188" s="167">
        <v>30</v>
      </c>
      <c r="H188" s="166" t="s">
        <v>95</v>
      </c>
      <c r="I188" s="166" t="s">
        <v>903</v>
      </c>
      <c r="J188" s="166" t="s">
        <v>904</v>
      </c>
      <c r="K188" s="166" t="s">
        <v>101</v>
      </c>
      <c r="L188" s="166" t="s">
        <v>279</v>
      </c>
      <c r="M188" s="166" t="s">
        <v>905</v>
      </c>
      <c r="N188" s="166" t="s">
        <v>906</v>
      </c>
      <c r="O188" s="166" t="s">
        <v>101</v>
      </c>
      <c r="P188" s="168">
        <v>20657.78</v>
      </c>
      <c r="Q188" s="146"/>
    </row>
    <row r="189" spans="1:17" ht="25.5">
      <c r="A189" s="173" t="s">
        <v>128</v>
      </c>
      <c r="B189" s="165">
        <v>44127</v>
      </c>
      <c r="C189" s="165">
        <v>44127</v>
      </c>
      <c r="D189" s="166" t="s">
        <v>907</v>
      </c>
      <c r="E189" s="166" t="s">
        <v>222</v>
      </c>
      <c r="F189" s="166" t="s">
        <v>908</v>
      </c>
      <c r="G189" s="167">
        <v>30</v>
      </c>
      <c r="H189" s="166" t="s">
        <v>95</v>
      </c>
      <c r="I189" s="166" t="s">
        <v>909</v>
      </c>
      <c r="J189" s="166" t="s">
        <v>910</v>
      </c>
      <c r="K189" s="166" t="s">
        <v>101</v>
      </c>
      <c r="L189" s="166" t="s">
        <v>279</v>
      </c>
      <c r="M189" s="166" t="s">
        <v>911</v>
      </c>
      <c r="N189" s="166" t="s">
        <v>912</v>
      </c>
      <c r="O189" s="166" t="s">
        <v>101</v>
      </c>
      <c r="P189" s="168">
        <v>20687.78</v>
      </c>
      <c r="Q189" s="146"/>
    </row>
    <row r="190" spans="1:17" ht="25.5">
      <c r="A190" s="173" t="s">
        <v>128</v>
      </c>
      <c r="B190" s="165">
        <v>44127</v>
      </c>
      <c r="C190" s="165">
        <v>44127</v>
      </c>
      <c r="D190" s="166" t="s">
        <v>907</v>
      </c>
      <c r="E190" s="166" t="s">
        <v>222</v>
      </c>
      <c r="F190" s="166" t="s">
        <v>908</v>
      </c>
      <c r="G190" s="167">
        <v>30</v>
      </c>
      <c r="H190" s="166" t="s">
        <v>95</v>
      </c>
      <c r="I190" s="166" t="s">
        <v>909</v>
      </c>
      <c r="J190" s="166" t="s">
        <v>910</v>
      </c>
      <c r="K190" s="166" t="s">
        <v>101</v>
      </c>
      <c r="L190" s="166" t="s">
        <v>279</v>
      </c>
      <c r="M190" s="166" t="s">
        <v>913</v>
      </c>
      <c r="N190" s="166" t="s">
        <v>912</v>
      </c>
      <c r="O190" s="166" t="s">
        <v>101</v>
      </c>
      <c r="P190" s="168">
        <v>20717.78</v>
      </c>
      <c r="Q190" s="146"/>
    </row>
    <row r="191" spans="1:17" ht="18.75" customHeight="1">
      <c r="A191" s="173" t="s">
        <v>128</v>
      </c>
      <c r="B191" s="165">
        <v>44127</v>
      </c>
      <c r="C191" s="165">
        <v>44127</v>
      </c>
      <c r="D191" s="166" t="s">
        <v>914</v>
      </c>
      <c r="E191" s="166" t="s">
        <v>227</v>
      </c>
      <c r="F191" s="166" t="s">
        <v>915</v>
      </c>
      <c r="G191" s="167">
        <v>30</v>
      </c>
      <c r="H191" s="166" t="s">
        <v>95</v>
      </c>
      <c r="I191" s="166" t="s">
        <v>217</v>
      </c>
      <c r="J191" s="166" t="s">
        <v>218</v>
      </c>
      <c r="K191" s="166" t="s">
        <v>101</v>
      </c>
      <c r="L191" s="166" t="s">
        <v>101</v>
      </c>
      <c r="M191" s="166" t="s">
        <v>916</v>
      </c>
      <c r="N191" s="166" t="s">
        <v>917</v>
      </c>
      <c r="O191" s="166" t="s">
        <v>101</v>
      </c>
      <c r="P191" s="168">
        <v>20747.78</v>
      </c>
      <c r="Q191" s="146"/>
    </row>
    <row r="192" spans="1:17">
      <c r="A192" s="173" t="s">
        <v>128</v>
      </c>
      <c r="B192" s="165">
        <v>44127</v>
      </c>
      <c r="C192" s="165">
        <v>44127</v>
      </c>
      <c r="D192" s="166" t="s">
        <v>918</v>
      </c>
      <c r="E192" s="166" t="s">
        <v>222</v>
      </c>
      <c r="F192" s="166" t="s">
        <v>919</v>
      </c>
      <c r="G192" s="167">
        <v>30</v>
      </c>
      <c r="H192" s="166" t="s">
        <v>95</v>
      </c>
      <c r="I192" s="166" t="s">
        <v>217</v>
      </c>
      <c r="J192" s="166" t="s">
        <v>218</v>
      </c>
      <c r="K192" s="166" t="s">
        <v>101</v>
      </c>
      <c r="L192" s="166" t="s">
        <v>101</v>
      </c>
      <c r="M192" s="166" t="s">
        <v>920</v>
      </c>
      <c r="N192" s="166" t="s">
        <v>921</v>
      </c>
      <c r="O192" s="166" t="s">
        <v>101</v>
      </c>
      <c r="P192" s="168">
        <v>20777.78</v>
      </c>
      <c r="Q192" s="146"/>
    </row>
    <row r="193" spans="1:17">
      <c r="A193" s="173" t="s">
        <v>130</v>
      </c>
      <c r="B193" s="165">
        <v>44127</v>
      </c>
      <c r="C193" s="165">
        <v>44127</v>
      </c>
      <c r="D193" s="166" t="s">
        <v>101</v>
      </c>
      <c r="E193" s="166" t="s">
        <v>101</v>
      </c>
      <c r="F193" s="166" t="s">
        <v>101</v>
      </c>
      <c r="G193" s="167">
        <v>-5</v>
      </c>
      <c r="H193" s="166" t="s">
        <v>95</v>
      </c>
      <c r="I193" s="166" t="s">
        <v>101</v>
      </c>
      <c r="J193" s="166" t="s">
        <v>304</v>
      </c>
      <c r="K193" s="166" t="s">
        <v>101</v>
      </c>
      <c r="L193" s="166" t="s">
        <v>305</v>
      </c>
      <c r="M193" s="166" t="s">
        <v>922</v>
      </c>
      <c r="N193" s="166" t="s">
        <v>923</v>
      </c>
      <c r="O193" s="166" t="s">
        <v>101</v>
      </c>
      <c r="P193" s="168">
        <v>20772.78</v>
      </c>
      <c r="Q193" s="146"/>
    </row>
    <row r="194" spans="1:17" ht="15" customHeight="1">
      <c r="A194" s="173" t="s">
        <v>128</v>
      </c>
      <c r="B194" s="165">
        <v>44127</v>
      </c>
      <c r="C194" s="165">
        <v>44127</v>
      </c>
      <c r="D194" s="166" t="s">
        <v>101</v>
      </c>
      <c r="E194" s="166" t="s">
        <v>101</v>
      </c>
      <c r="F194" s="166" t="s">
        <v>101</v>
      </c>
      <c r="G194" s="167">
        <v>1200</v>
      </c>
      <c r="H194" s="166" t="s">
        <v>95</v>
      </c>
      <c r="I194" s="166" t="s">
        <v>101</v>
      </c>
      <c r="J194" s="166" t="s">
        <v>304</v>
      </c>
      <c r="K194" s="166" t="s">
        <v>101</v>
      </c>
      <c r="L194" s="166" t="s">
        <v>924</v>
      </c>
      <c r="M194" s="166" t="s">
        <v>925</v>
      </c>
      <c r="N194" s="166" t="s">
        <v>926</v>
      </c>
      <c r="O194" s="166" t="s">
        <v>101</v>
      </c>
      <c r="P194" s="168">
        <v>21972.78</v>
      </c>
      <c r="Q194" s="146"/>
    </row>
    <row r="195" spans="1:17" ht="25.5">
      <c r="A195" s="173" t="s">
        <v>134</v>
      </c>
      <c r="B195" s="165">
        <v>44127</v>
      </c>
      <c r="C195" s="165">
        <v>44127</v>
      </c>
      <c r="D195" s="166" t="s">
        <v>101</v>
      </c>
      <c r="E195" s="166" t="s">
        <v>101</v>
      </c>
      <c r="F195" s="166" t="s">
        <v>101</v>
      </c>
      <c r="G195" s="167">
        <v>-20</v>
      </c>
      <c r="H195" s="166" t="s">
        <v>95</v>
      </c>
      <c r="I195" s="166" t="s">
        <v>101</v>
      </c>
      <c r="J195" s="166" t="s">
        <v>218</v>
      </c>
      <c r="K195" s="166" t="s">
        <v>927</v>
      </c>
      <c r="L195" s="166" t="s">
        <v>101</v>
      </c>
      <c r="M195" s="166" t="s">
        <v>928</v>
      </c>
      <c r="N195" s="166" t="s">
        <v>929</v>
      </c>
      <c r="O195" s="166" t="s">
        <v>101</v>
      </c>
      <c r="P195" s="168">
        <v>21952.78</v>
      </c>
    </row>
    <row r="196" spans="1:17" ht="23.25" customHeight="1">
      <c r="A196" s="173" t="s">
        <v>128</v>
      </c>
      <c r="B196" s="165">
        <v>44130</v>
      </c>
      <c r="C196" s="165">
        <v>44129</v>
      </c>
      <c r="D196" s="166" t="s">
        <v>930</v>
      </c>
      <c r="E196" s="166" t="s">
        <v>92</v>
      </c>
      <c r="F196" s="166" t="s">
        <v>931</v>
      </c>
      <c r="G196" s="167">
        <v>30</v>
      </c>
      <c r="H196" s="166" t="s">
        <v>95</v>
      </c>
      <c r="I196" s="166" t="s">
        <v>932</v>
      </c>
      <c r="J196" s="166" t="s">
        <v>218</v>
      </c>
      <c r="K196" s="166" t="s">
        <v>101</v>
      </c>
      <c r="L196" s="166" t="s">
        <v>340</v>
      </c>
      <c r="M196" s="166" t="s">
        <v>933</v>
      </c>
      <c r="N196" s="166" t="s">
        <v>934</v>
      </c>
      <c r="O196" s="166" t="s">
        <v>101</v>
      </c>
      <c r="P196" s="168">
        <v>21982.78</v>
      </c>
    </row>
    <row r="197" spans="1:17" ht="23.25" customHeight="1">
      <c r="A197" s="173" t="s">
        <v>128</v>
      </c>
      <c r="B197" s="165">
        <v>44130</v>
      </c>
      <c r="C197" s="165">
        <v>44129</v>
      </c>
      <c r="D197" s="166" t="s">
        <v>930</v>
      </c>
      <c r="E197" s="166" t="s">
        <v>92</v>
      </c>
      <c r="F197" s="166" t="s">
        <v>931</v>
      </c>
      <c r="G197" s="167">
        <v>30</v>
      </c>
      <c r="H197" s="166" t="s">
        <v>95</v>
      </c>
      <c r="I197" s="166" t="s">
        <v>932</v>
      </c>
      <c r="J197" s="166" t="s">
        <v>218</v>
      </c>
      <c r="K197" s="166" t="s">
        <v>101</v>
      </c>
      <c r="L197" s="166" t="s">
        <v>340</v>
      </c>
      <c r="M197" s="166" t="s">
        <v>935</v>
      </c>
      <c r="N197" s="166" t="s">
        <v>936</v>
      </c>
      <c r="O197" s="166" t="s">
        <v>101</v>
      </c>
      <c r="P197" s="168">
        <v>22012.78</v>
      </c>
    </row>
    <row r="198" spans="1:17" ht="23.25" customHeight="1">
      <c r="A198" s="173" t="s">
        <v>128</v>
      </c>
      <c r="B198" s="165">
        <v>44130</v>
      </c>
      <c r="C198" s="165">
        <v>44130</v>
      </c>
      <c r="D198" s="166" t="s">
        <v>937</v>
      </c>
      <c r="E198" s="166" t="s">
        <v>92</v>
      </c>
      <c r="F198" s="166" t="s">
        <v>938</v>
      </c>
      <c r="G198" s="167">
        <v>30</v>
      </c>
      <c r="H198" s="166" t="s">
        <v>95</v>
      </c>
      <c r="I198" s="166" t="s">
        <v>939</v>
      </c>
      <c r="J198" s="166" t="s">
        <v>940</v>
      </c>
      <c r="K198" s="166" t="s">
        <v>101</v>
      </c>
      <c r="L198" s="166" t="s">
        <v>279</v>
      </c>
      <c r="M198" s="166" t="s">
        <v>941</v>
      </c>
      <c r="N198" s="166" t="s">
        <v>942</v>
      </c>
      <c r="O198" s="166" t="s">
        <v>101</v>
      </c>
      <c r="P198" s="168">
        <v>22042.78</v>
      </c>
    </row>
    <row r="199" spans="1:17" ht="23.25" customHeight="1">
      <c r="A199" s="173" t="s">
        <v>128</v>
      </c>
      <c r="B199" s="165">
        <v>44130</v>
      </c>
      <c r="C199" s="165">
        <v>44130</v>
      </c>
      <c r="D199" s="166" t="s">
        <v>943</v>
      </c>
      <c r="E199" s="166" t="s">
        <v>222</v>
      </c>
      <c r="F199" s="166" t="s">
        <v>944</v>
      </c>
      <c r="G199" s="167">
        <v>30</v>
      </c>
      <c r="H199" s="166" t="s">
        <v>95</v>
      </c>
      <c r="I199" s="166" t="s">
        <v>217</v>
      </c>
      <c r="J199" s="166" t="s">
        <v>218</v>
      </c>
      <c r="K199" s="166" t="s">
        <v>101</v>
      </c>
      <c r="L199" s="166" t="s">
        <v>101</v>
      </c>
      <c r="M199" s="166" t="s">
        <v>945</v>
      </c>
      <c r="N199" s="166" t="s">
        <v>946</v>
      </c>
      <c r="O199" s="166" t="s">
        <v>101</v>
      </c>
      <c r="P199" s="168">
        <v>22072.78</v>
      </c>
    </row>
    <row r="200" spans="1:17" ht="23.25" customHeight="1">
      <c r="A200" s="173" t="s">
        <v>128</v>
      </c>
      <c r="B200" s="165">
        <v>44131</v>
      </c>
      <c r="C200" s="165">
        <v>44131</v>
      </c>
      <c r="D200" s="166" t="s">
        <v>947</v>
      </c>
      <c r="E200" s="166" t="s">
        <v>412</v>
      </c>
      <c r="F200" s="166" t="s">
        <v>948</v>
      </c>
      <c r="G200" s="167">
        <v>30</v>
      </c>
      <c r="H200" s="166" t="s">
        <v>95</v>
      </c>
      <c r="I200" s="166" t="s">
        <v>217</v>
      </c>
      <c r="J200" s="166" t="s">
        <v>218</v>
      </c>
      <c r="K200" s="166" t="s">
        <v>101</v>
      </c>
      <c r="L200" s="166" t="s">
        <v>101</v>
      </c>
      <c r="M200" s="166" t="s">
        <v>949</v>
      </c>
      <c r="N200" s="166" t="s">
        <v>950</v>
      </c>
      <c r="O200" s="166" t="s">
        <v>101</v>
      </c>
      <c r="P200" s="168">
        <v>22102.78</v>
      </c>
    </row>
    <row r="201" spans="1:17" ht="23.25" customHeight="1">
      <c r="A201" s="173" t="s">
        <v>128</v>
      </c>
      <c r="B201" s="165">
        <v>44131</v>
      </c>
      <c r="C201" s="165">
        <v>44131</v>
      </c>
      <c r="D201" s="166" t="s">
        <v>951</v>
      </c>
      <c r="E201" s="166" t="s">
        <v>222</v>
      </c>
      <c r="F201" s="166" t="s">
        <v>952</v>
      </c>
      <c r="G201" s="167">
        <v>30</v>
      </c>
      <c r="H201" s="166" t="s">
        <v>95</v>
      </c>
      <c r="I201" s="166" t="s">
        <v>217</v>
      </c>
      <c r="J201" s="166" t="s">
        <v>218</v>
      </c>
      <c r="K201" s="166" t="s">
        <v>101</v>
      </c>
      <c r="L201" s="166" t="s">
        <v>101</v>
      </c>
      <c r="M201" s="166" t="s">
        <v>953</v>
      </c>
      <c r="N201" s="166" t="s">
        <v>954</v>
      </c>
      <c r="O201" s="166" t="s">
        <v>101</v>
      </c>
      <c r="P201" s="168">
        <v>22132.78</v>
      </c>
    </row>
    <row r="202" spans="1:17" ht="23.25" customHeight="1">
      <c r="A202" s="173" t="s">
        <v>128</v>
      </c>
      <c r="B202" s="165">
        <v>44131</v>
      </c>
      <c r="C202" s="165">
        <v>44131</v>
      </c>
      <c r="D202" s="166" t="s">
        <v>955</v>
      </c>
      <c r="E202" s="166" t="s">
        <v>222</v>
      </c>
      <c r="F202" s="166" t="s">
        <v>956</v>
      </c>
      <c r="G202" s="167">
        <v>30</v>
      </c>
      <c r="H202" s="166" t="s">
        <v>95</v>
      </c>
      <c r="I202" s="166" t="s">
        <v>217</v>
      </c>
      <c r="J202" s="166" t="s">
        <v>218</v>
      </c>
      <c r="K202" s="166" t="s">
        <v>101</v>
      </c>
      <c r="L202" s="166" t="s">
        <v>101</v>
      </c>
      <c r="M202" s="166" t="s">
        <v>957</v>
      </c>
      <c r="N202" s="166" t="s">
        <v>958</v>
      </c>
      <c r="O202" s="166" t="s">
        <v>101</v>
      </c>
      <c r="P202" s="168">
        <v>22162.78</v>
      </c>
    </row>
    <row r="203" spans="1:17" ht="23.25" customHeight="1">
      <c r="A203" s="173" t="s">
        <v>128</v>
      </c>
      <c r="B203" s="165">
        <v>44132</v>
      </c>
      <c r="C203" s="165">
        <v>44132</v>
      </c>
      <c r="D203" s="166" t="s">
        <v>959</v>
      </c>
      <c r="E203" s="166" t="s">
        <v>412</v>
      </c>
      <c r="F203" s="166" t="s">
        <v>960</v>
      </c>
      <c r="G203" s="167">
        <v>30</v>
      </c>
      <c r="H203" s="166" t="s">
        <v>95</v>
      </c>
      <c r="I203" s="166" t="s">
        <v>414</v>
      </c>
      <c r="J203" s="166" t="s">
        <v>218</v>
      </c>
      <c r="K203" s="166" t="s">
        <v>101</v>
      </c>
      <c r="L203" s="166" t="s">
        <v>101</v>
      </c>
      <c r="M203" s="166" t="s">
        <v>961</v>
      </c>
      <c r="N203" s="166" t="s">
        <v>962</v>
      </c>
      <c r="O203" s="166" t="s">
        <v>101</v>
      </c>
      <c r="P203" s="168">
        <v>22192.78</v>
      </c>
    </row>
    <row r="204" spans="1:17" ht="23.25" customHeight="1">
      <c r="A204" s="173" t="s">
        <v>128</v>
      </c>
      <c r="B204" s="165">
        <v>44132</v>
      </c>
      <c r="C204" s="165">
        <v>44132</v>
      </c>
      <c r="D204" s="166" t="s">
        <v>963</v>
      </c>
      <c r="E204" s="166" t="s">
        <v>222</v>
      </c>
      <c r="F204" s="166" t="s">
        <v>964</v>
      </c>
      <c r="G204" s="167">
        <v>30</v>
      </c>
      <c r="H204" s="166" t="s">
        <v>95</v>
      </c>
      <c r="I204" s="166" t="s">
        <v>217</v>
      </c>
      <c r="J204" s="166" t="s">
        <v>218</v>
      </c>
      <c r="K204" s="166" t="s">
        <v>101</v>
      </c>
      <c r="L204" s="166" t="s">
        <v>101</v>
      </c>
      <c r="M204" s="166" t="s">
        <v>965</v>
      </c>
      <c r="N204" s="166" t="s">
        <v>966</v>
      </c>
      <c r="O204" s="166" t="s">
        <v>101</v>
      </c>
      <c r="P204" s="168">
        <v>22222.78</v>
      </c>
    </row>
    <row r="205" spans="1:17" ht="23.25" customHeight="1">
      <c r="A205" s="173" t="s">
        <v>128</v>
      </c>
      <c r="B205" s="165">
        <v>44132</v>
      </c>
      <c r="C205" s="165">
        <v>44132</v>
      </c>
      <c r="D205" s="166" t="s">
        <v>967</v>
      </c>
      <c r="E205" s="166" t="s">
        <v>222</v>
      </c>
      <c r="F205" s="166" t="s">
        <v>968</v>
      </c>
      <c r="G205" s="167">
        <v>30</v>
      </c>
      <c r="H205" s="166" t="s">
        <v>95</v>
      </c>
      <c r="I205" s="166" t="s">
        <v>217</v>
      </c>
      <c r="J205" s="166" t="s">
        <v>218</v>
      </c>
      <c r="K205" s="166" t="s">
        <v>101</v>
      </c>
      <c r="L205" s="166" t="s">
        <v>101</v>
      </c>
      <c r="M205" s="166" t="s">
        <v>969</v>
      </c>
      <c r="N205" s="166" t="s">
        <v>966</v>
      </c>
      <c r="O205" s="166" t="s">
        <v>101</v>
      </c>
      <c r="P205" s="168">
        <v>22252.78</v>
      </c>
    </row>
    <row r="206" spans="1:17" ht="23.25" customHeight="1">
      <c r="A206" s="173" t="s">
        <v>128</v>
      </c>
      <c r="B206" s="165">
        <v>44132</v>
      </c>
      <c r="C206" s="165">
        <v>44132</v>
      </c>
      <c r="D206" s="166" t="s">
        <v>963</v>
      </c>
      <c r="E206" s="166" t="s">
        <v>222</v>
      </c>
      <c r="F206" s="166" t="s">
        <v>964</v>
      </c>
      <c r="G206" s="167">
        <v>30</v>
      </c>
      <c r="H206" s="166" t="s">
        <v>95</v>
      </c>
      <c r="I206" s="166" t="s">
        <v>217</v>
      </c>
      <c r="J206" s="166" t="s">
        <v>218</v>
      </c>
      <c r="K206" s="166" t="s">
        <v>101</v>
      </c>
      <c r="L206" s="166" t="s">
        <v>101</v>
      </c>
      <c r="M206" s="166" t="s">
        <v>970</v>
      </c>
      <c r="N206" s="166" t="s">
        <v>966</v>
      </c>
      <c r="O206" s="166" t="s">
        <v>101</v>
      </c>
      <c r="P206" s="168">
        <v>22282.78</v>
      </c>
    </row>
    <row r="207" spans="1:17" ht="23.25" customHeight="1">
      <c r="A207" s="173" t="s">
        <v>128</v>
      </c>
      <c r="B207" s="165">
        <v>44133</v>
      </c>
      <c r="C207" s="165">
        <v>44133</v>
      </c>
      <c r="D207" s="166" t="s">
        <v>971</v>
      </c>
      <c r="E207" s="166" t="s">
        <v>222</v>
      </c>
      <c r="F207" s="166" t="s">
        <v>972</v>
      </c>
      <c r="G207" s="167">
        <v>30</v>
      </c>
      <c r="H207" s="166" t="s">
        <v>95</v>
      </c>
      <c r="I207" s="166" t="s">
        <v>973</v>
      </c>
      <c r="J207" s="166" t="s">
        <v>974</v>
      </c>
      <c r="K207" s="166" t="s">
        <v>101</v>
      </c>
      <c r="L207" s="166" t="s">
        <v>279</v>
      </c>
      <c r="M207" s="166" t="s">
        <v>975</v>
      </c>
      <c r="N207" s="166" t="s">
        <v>976</v>
      </c>
      <c r="O207" s="166" t="s">
        <v>101</v>
      </c>
      <c r="P207" s="168">
        <v>22312.78</v>
      </c>
    </row>
    <row r="208" spans="1:17" ht="23.25" customHeight="1">
      <c r="A208" s="173" t="s">
        <v>128</v>
      </c>
      <c r="B208" s="165">
        <v>44134</v>
      </c>
      <c r="C208" s="165">
        <v>44134</v>
      </c>
      <c r="D208" s="166" t="s">
        <v>977</v>
      </c>
      <c r="E208" s="166" t="s">
        <v>299</v>
      </c>
      <c r="F208" s="166" t="s">
        <v>978</v>
      </c>
      <c r="G208" s="167">
        <v>30</v>
      </c>
      <c r="H208" s="166" t="s">
        <v>95</v>
      </c>
      <c r="I208" s="166" t="s">
        <v>217</v>
      </c>
      <c r="J208" s="166" t="s">
        <v>218</v>
      </c>
      <c r="K208" s="166" t="s">
        <v>101</v>
      </c>
      <c r="L208" s="166" t="s">
        <v>101</v>
      </c>
      <c r="M208" s="166" t="s">
        <v>979</v>
      </c>
      <c r="N208" s="166" t="s">
        <v>980</v>
      </c>
      <c r="O208" s="166" t="s">
        <v>101</v>
      </c>
      <c r="P208" s="168">
        <v>22342.78</v>
      </c>
    </row>
    <row r="209" spans="1:16" ht="23.25" customHeight="1">
      <c r="A209" s="173" t="s">
        <v>128</v>
      </c>
      <c r="B209" s="165">
        <v>44134</v>
      </c>
      <c r="C209" s="165">
        <v>44134</v>
      </c>
      <c r="D209" s="166" t="s">
        <v>977</v>
      </c>
      <c r="E209" s="166" t="s">
        <v>299</v>
      </c>
      <c r="F209" s="166" t="s">
        <v>978</v>
      </c>
      <c r="G209" s="167">
        <v>30</v>
      </c>
      <c r="H209" s="166" t="s">
        <v>95</v>
      </c>
      <c r="I209" s="166" t="s">
        <v>217</v>
      </c>
      <c r="J209" s="166" t="s">
        <v>218</v>
      </c>
      <c r="K209" s="166" t="s">
        <v>101</v>
      </c>
      <c r="L209" s="166" t="s">
        <v>101</v>
      </c>
      <c r="M209" s="166" t="s">
        <v>981</v>
      </c>
      <c r="N209" s="166" t="s">
        <v>980</v>
      </c>
      <c r="O209" s="166" t="s">
        <v>101</v>
      </c>
      <c r="P209" s="168">
        <v>22372.78</v>
      </c>
    </row>
    <row r="210" spans="1:16" ht="23.25" customHeight="1">
      <c r="A210" s="173" t="s">
        <v>130</v>
      </c>
      <c r="B210" s="165">
        <v>44134</v>
      </c>
      <c r="C210" s="165">
        <v>44134</v>
      </c>
      <c r="D210" s="166" t="s">
        <v>101</v>
      </c>
      <c r="E210" s="166" t="s">
        <v>101</v>
      </c>
      <c r="F210" s="166" t="s">
        <v>101</v>
      </c>
      <c r="G210" s="167">
        <v>-5</v>
      </c>
      <c r="H210" s="166" t="s">
        <v>95</v>
      </c>
      <c r="I210" s="166" t="s">
        <v>101</v>
      </c>
      <c r="J210" s="166" t="s">
        <v>304</v>
      </c>
      <c r="K210" s="166" t="s">
        <v>101</v>
      </c>
      <c r="L210" s="166" t="s">
        <v>305</v>
      </c>
      <c r="M210" s="166" t="s">
        <v>922</v>
      </c>
      <c r="N210" s="166" t="s">
        <v>982</v>
      </c>
      <c r="O210" s="166" t="s">
        <v>101</v>
      </c>
      <c r="P210" s="168">
        <v>22367.78</v>
      </c>
    </row>
    <row r="211" spans="1:16" ht="25.5" customHeight="1">
      <c r="A211" s="173" t="s">
        <v>128</v>
      </c>
      <c r="B211" s="165">
        <v>44134</v>
      </c>
      <c r="C211" s="165">
        <v>44134</v>
      </c>
      <c r="D211" s="166" t="s">
        <v>101</v>
      </c>
      <c r="E211" s="166" t="s">
        <v>101</v>
      </c>
      <c r="F211" s="166" t="s">
        <v>101</v>
      </c>
      <c r="G211" s="167">
        <v>2040</v>
      </c>
      <c r="H211" s="166" t="s">
        <v>95</v>
      </c>
      <c r="I211" s="166" t="s">
        <v>101</v>
      </c>
      <c r="J211" s="166" t="s">
        <v>304</v>
      </c>
      <c r="K211" s="166" t="s">
        <v>101</v>
      </c>
      <c r="L211" s="166" t="s">
        <v>924</v>
      </c>
      <c r="M211" s="166" t="s">
        <v>983</v>
      </c>
      <c r="N211" s="166" t="s">
        <v>984</v>
      </c>
      <c r="O211" s="166" t="s">
        <v>101</v>
      </c>
      <c r="P211" s="168">
        <v>24407.78</v>
      </c>
    </row>
    <row r="212" spans="1:16" ht="25.5" customHeight="1">
      <c r="A212" s="173" t="s">
        <v>130</v>
      </c>
      <c r="B212" s="165">
        <v>44134</v>
      </c>
      <c r="C212" s="165">
        <v>44135</v>
      </c>
      <c r="D212" s="166" t="s">
        <v>101</v>
      </c>
      <c r="E212" s="166" t="s">
        <v>101</v>
      </c>
      <c r="F212" s="166" t="s">
        <v>101</v>
      </c>
      <c r="G212" s="167">
        <v>-7</v>
      </c>
      <c r="H212" s="166" t="s">
        <v>95</v>
      </c>
      <c r="I212" s="166" t="s">
        <v>101</v>
      </c>
      <c r="J212" s="166" t="s">
        <v>304</v>
      </c>
      <c r="K212" s="166" t="s">
        <v>101</v>
      </c>
      <c r="L212" s="166" t="s">
        <v>305</v>
      </c>
      <c r="M212" s="166" t="s">
        <v>306</v>
      </c>
      <c r="N212" s="166" t="s">
        <v>985</v>
      </c>
      <c r="O212" s="166" t="s">
        <v>101</v>
      </c>
      <c r="P212" s="168">
        <v>24400.78</v>
      </c>
    </row>
    <row r="213" spans="1:16" ht="25.5" customHeight="1">
      <c r="A213" s="173" t="s">
        <v>130</v>
      </c>
      <c r="B213" s="165">
        <v>44134</v>
      </c>
      <c r="C213" s="165">
        <v>44135</v>
      </c>
      <c r="D213" s="166" t="s">
        <v>101</v>
      </c>
      <c r="E213" s="166" t="s">
        <v>101</v>
      </c>
      <c r="F213" s="166" t="s">
        <v>101</v>
      </c>
      <c r="G213" s="167">
        <v>-27.58</v>
      </c>
      <c r="H213" s="166" t="s">
        <v>95</v>
      </c>
      <c r="I213" s="166" t="s">
        <v>101</v>
      </c>
      <c r="J213" s="166" t="s">
        <v>304</v>
      </c>
      <c r="K213" s="166" t="s">
        <v>101</v>
      </c>
      <c r="L213" s="166" t="s">
        <v>305</v>
      </c>
      <c r="M213" s="166" t="s">
        <v>308</v>
      </c>
      <c r="N213" s="166" t="s">
        <v>986</v>
      </c>
      <c r="O213" s="166" t="s">
        <v>101</v>
      </c>
      <c r="P213" s="168">
        <v>24373.200000000001</v>
      </c>
    </row>
    <row r="214" spans="1:16" ht="25.5" customHeight="1">
      <c r="A214" s="173" t="s">
        <v>137</v>
      </c>
      <c r="B214" s="165">
        <v>44138</v>
      </c>
      <c r="C214" s="165">
        <v>44138</v>
      </c>
      <c r="D214" s="166" t="s">
        <v>987</v>
      </c>
      <c r="E214" s="166" t="s">
        <v>222</v>
      </c>
      <c r="F214" s="166" t="s">
        <v>988</v>
      </c>
      <c r="G214" s="167">
        <v>-70</v>
      </c>
      <c r="H214" s="166" t="s">
        <v>95</v>
      </c>
      <c r="I214" s="166" t="s">
        <v>833</v>
      </c>
      <c r="J214" s="166" t="s">
        <v>834</v>
      </c>
      <c r="K214" s="166" t="s">
        <v>101</v>
      </c>
      <c r="L214" s="166" t="s">
        <v>101</v>
      </c>
      <c r="M214" s="166" t="s">
        <v>989</v>
      </c>
      <c r="N214" s="166" t="s">
        <v>990</v>
      </c>
      <c r="O214" s="166" t="s">
        <v>101</v>
      </c>
      <c r="P214" s="168">
        <v>24303.200000000001</v>
      </c>
    </row>
    <row r="215" spans="1:16" ht="25.5" customHeight="1">
      <c r="A215" s="173" t="s">
        <v>128</v>
      </c>
      <c r="B215" s="165">
        <v>44139</v>
      </c>
      <c r="C215" s="165">
        <v>44139</v>
      </c>
      <c r="D215" s="166" t="s">
        <v>991</v>
      </c>
      <c r="E215" s="166" t="s">
        <v>227</v>
      </c>
      <c r="F215" s="166" t="s">
        <v>992</v>
      </c>
      <c r="G215" s="167">
        <v>30</v>
      </c>
      <c r="H215" s="166" t="s">
        <v>95</v>
      </c>
      <c r="I215" s="166" t="s">
        <v>217</v>
      </c>
      <c r="J215" s="166" t="s">
        <v>218</v>
      </c>
      <c r="K215" s="166" t="s">
        <v>101</v>
      </c>
      <c r="L215" s="166" t="s">
        <v>101</v>
      </c>
      <c r="M215" s="166" t="s">
        <v>993</v>
      </c>
      <c r="N215" s="166" t="s">
        <v>994</v>
      </c>
      <c r="O215" s="166" t="s">
        <v>101</v>
      </c>
      <c r="P215" s="168">
        <v>24333.200000000001</v>
      </c>
    </row>
    <row r="216" spans="1:16" ht="25.5" customHeight="1">
      <c r="A216" s="173" t="s">
        <v>128</v>
      </c>
      <c r="B216" s="165">
        <v>44145</v>
      </c>
      <c r="C216" s="165">
        <v>44145</v>
      </c>
      <c r="D216" s="166" t="s">
        <v>995</v>
      </c>
      <c r="E216" s="166" t="s">
        <v>92</v>
      </c>
      <c r="F216" s="166" t="s">
        <v>996</v>
      </c>
      <c r="G216" s="167">
        <v>30</v>
      </c>
      <c r="H216" s="166" t="s">
        <v>95</v>
      </c>
      <c r="I216" s="166" t="s">
        <v>217</v>
      </c>
      <c r="J216" s="166" t="s">
        <v>218</v>
      </c>
      <c r="K216" s="166" t="s">
        <v>101</v>
      </c>
      <c r="L216" s="166" t="s">
        <v>101</v>
      </c>
      <c r="M216" s="166" t="s">
        <v>997</v>
      </c>
      <c r="N216" s="166" t="s">
        <v>998</v>
      </c>
      <c r="O216" s="166" t="s">
        <v>101</v>
      </c>
      <c r="P216" s="168">
        <v>24363.200000000001</v>
      </c>
    </row>
    <row r="217" spans="1:16" ht="25.5" customHeight="1">
      <c r="A217" s="173" t="s">
        <v>128</v>
      </c>
      <c r="B217" s="165">
        <v>44145</v>
      </c>
      <c r="C217" s="165">
        <v>44145</v>
      </c>
      <c r="D217" s="166" t="s">
        <v>999</v>
      </c>
      <c r="E217" s="166" t="s">
        <v>227</v>
      </c>
      <c r="F217" s="166" t="s">
        <v>1000</v>
      </c>
      <c r="G217" s="167">
        <v>30</v>
      </c>
      <c r="H217" s="166" t="s">
        <v>95</v>
      </c>
      <c r="I217" s="166" t="s">
        <v>217</v>
      </c>
      <c r="J217" s="166" t="s">
        <v>218</v>
      </c>
      <c r="K217" s="166" t="s">
        <v>101</v>
      </c>
      <c r="L217" s="166" t="s">
        <v>101</v>
      </c>
      <c r="M217" s="166" t="s">
        <v>1001</v>
      </c>
      <c r="N217" s="166" t="s">
        <v>1002</v>
      </c>
      <c r="O217" s="166" t="s">
        <v>101</v>
      </c>
      <c r="P217" s="168">
        <v>24393.200000000001</v>
      </c>
    </row>
    <row r="218" spans="1:16" ht="25.5" customHeight="1">
      <c r="A218" s="173" t="s">
        <v>128</v>
      </c>
      <c r="B218" s="165">
        <v>44145</v>
      </c>
      <c r="C218" s="165">
        <v>44145</v>
      </c>
      <c r="D218" s="166" t="s">
        <v>1003</v>
      </c>
      <c r="E218" s="166" t="s">
        <v>222</v>
      </c>
      <c r="F218" s="166" t="s">
        <v>1004</v>
      </c>
      <c r="G218" s="167">
        <v>30</v>
      </c>
      <c r="H218" s="166" t="s">
        <v>95</v>
      </c>
      <c r="I218" s="166" t="s">
        <v>217</v>
      </c>
      <c r="J218" s="166" t="s">
        <v>218</v>
      </c>
      <c r="K218" s="166" t="s">
        <v>101</v>
      </c>
      <c r="L218" s="166" t="s">
        <v>101</v>
      </c>
      <c r="M218" s="166" t="s">
        <v>1005</v>
      </c>
      <c r="N218" s="166" t="s">
        <v>1006</v>
      </c>
      <c r="O218" s="166" t="s">
        <v>101</v>
      </c>
      <c r="P218" s="168">
        <v>24423.200000000001</v>
      </c>
    </row>
    <row r="219" spans="1:16" ht="25.5" customHeight="1">
      <c r="A219" s="173" t="s">
        <v>128</v>
      </c>
      <c r="B219" s="165">
        <v>44145</v>
      </c>
      <c r="C219" s="165">
        <v>44145</v>
      </c>
      <c r="D219" s="166" t="s">
        <v>1007</v>
      </c>
      <c r="E219" s="166" t="s">
        <v>222</v>
      </c>
      <c r="F219" s="166" t="s">
        <v>1008</v>
      </c>
      <c r="G219" s="167">
        <v>30</v>
      </c>
      <c r="H219" s="166" t="s">
        <v>95</v>
      </c>
      <c r="I219" s="166" t="s">
        <v>217</v>
      </c>
      <c r="J219" s="166" t="s">
        <v>218</v>
      </c>
      <c r="K219" s="166" t="s">
        <v>101</v>
      </c>
      <c r="L219" s="166" t="s">
        <v>101</v>
      </c>
      <c r="M219" s="166" t="s">
        <v>1009</v>
      </c>
      <c r="N219" s="166" t="s">
        <v>1010</v>
      </c>
      <c r="O219" s="166" t="s">
        <v>101</v>
      </c>
      <c r="P219" s="168">
        <v>24453.200000000001</v>
      </c>
    </row>
    <row r="220" spans="1:16" ht="32.25" customHeight="1">
      <c r="A220" s="173" t="s">
        <v>128</v>
      </c>
      <c r="B220" s="165">
        <v>44145</v>
      </c>
      <c r="C220" s="165">
        <v>44145</v>
      </c>
      <c r="D220" s="166" t="s">
        <v>1011</v>
      </c>
      <c r="E220" s="166" t="s">
        <v>222</v>
      </c>
      <c r="F220" s="166" t="s">
        <v>1012</v>
      </c>
      <c r="G220" s="167">
        <v>30</v>
      </c>
      <c r="H220" s="166" t="s">
        <v>95</v>
      </c>
      <c r="I220" s="166" t="s">
        <v>217</v>
      </c>
      <c r="J220" s="166" t="s">
        <v>218</v>
      </c>
      <c r="K220" s="166" t="s">
        <v>101</v>
      </c>
      <c r="L220" s="166" t="s">
        <v>101</v>
      </c>
      <c r="M220" s="166" t="s">
        <v>1013</v>
      </c>
      <c r="N220" s="166" t="s">
        <v>1014</v>
      </c>
      <c r="O220" s="166" t="s">
        <v>101</v>
      </c>
      <c r="P220" s="168">
        <v>24483.200000000001</v>
      </c>
    </row>
    <row r="221" spans="1:16" ht="32.25" customHeight="1">
      <c r="A221" s="173" t="s">
        <v>128</v>
      </c>
      <c r="B221" s="165">
        <v>44147</v>
      </c>
      <c r="C221" s="165">
        <v>44146</v>
      </c>
      <c r="D221" s="166" t="s">
        <v>1015</v>
      </c>
      <c r="E221" s="166" t="s">
        <v>92</v>
      </c>
      <c r="F221" s="166" t="s">
        <v>1016</v>
      </c>
      <c r="G221" s="167">
        <v>30</v>
      </c>
      <c r="H221" s="166" t="s">
        <v>95</v>
      </c>
      <c r="I221" s="166" t="s">
        <v>217</v>
      </c>
      <c r="J221" s="166" t="s">
        <v>218</v>
      </c>
      <c r="K221" s="166" t="s">
        <v>101</v>
      </c>
      <c r="L221" s="166" t="s">
        <v>101</v>
      </c>
      <c r="M221" s="166" t="s">
        <v>1017</v>
      </c>
      <c r="N221" s="166" t="s">
        <v>1018</v>
      </c>
      <c r="O221" s="166" t="s">
        <v>101</v>
      </c>
      <c r="P221" s="168">
        <v>24513.200000000001</v>
      </c>
    </row>
    <row r="222" spans="1:16" ht="42.75" customHeight="1">
      <c r="A222" s="173" t="s">
        <v>128</v>
      </c>
      <c r="B222" s="165">
        <v>44153</v>
      </c>
      <c r="C222" s="165">
        <v>44153</v>
      </c>
      <c r="D222" s="166" t="s">
        <v>1019</v>
      </c>
      <c r="E222" s="166" t="s">
        <v>412</v>
      </c>
      <c r="F222" s="166" t="s">
        <v>1020</v>
      </c>
      <c r="G222" s="167">
        <v>30</v>
      </c>
      <c r="H222" s="166" t="s">
        <v>95</v>
      </c>
      <c r="I222" s="166" t="s">
        <v>414</v>
      </c>
      <c r="J222" s="166" t="s">
        <v>218</v>
      </c>
      <c r="K222" s="166" t="s">
        <v>101</v>
      </c>
      <c r="L222" s="166" t="s">
        <v>101</v>
      </c>
      <c r="M222" s="166" t="s">
        <v>1021</v>
      </c>
      <c r="N222" s="166" t="s">
        <v>1022</v>
      </c>
      <c r="O222" s="166" t="s">
        <v>101</v>
      </c>
      <c r="P222" s="168">
        <v>24543.200000000001</v>
      </c>
    </row>
    <row r="223" spans="1:16" ht="32.25" customHeight="1">
      <c r="A223" s="173" t="s">
        <v>128</v>
      </c>
      <c r="B223" s="165">
        <v>44154</v>
      </c>
      <c r="C223" s="165">
        <v>44154</v>
      </c>
      <c r="D223" s="166" t="s">
        <v>1023</v>
      </c>
      <c r="E223" s="166" t="s">
        <v>222</v>
      </c>
      <c r="F223" s="166" t="s">
        <v>1024</v>
      </c>
      <c r="G223" s="167">
        <v>30</v>
      </c>
      <c r="H223" s="166" t="s">
        <v>95</v>
      </c>
      <c r="I223" s="166" t="s">
        <v>217</v>
      </c>
      <c r="J223" s="166" t="s">
        <v>218</v>
      </c>
      <c r="K223" s="166" t="s">
        <v>101</v>
      </c>
      <c r="L223" s="166" t="s">
        <v>101</v>
      </c>
      <c r="M223" s="166" t="s">
        <v>1025</v>
      </c>
      <c r="N223" s="166" t="s">
        <v>1026</v>
      </c>
      <c r="O223" s="166" t="s">
        <v>101</v>
      </c>
      <c r="P223" s="168">
        <v>24573.200000000001</v>
      </c>
    </row>
    <row r="224" spans="1:16" ht="32.25" customHeight="1">
      <c r="A224" s="173" t="s">
        <v>128</v>
      </c>
      <c r="B224" s="165">
        <v>44159</v>
      </c>
      <c r="C224" s="165">
        <v>44159</v>
      </c>
      <c r="D224" s="166" t="s">
        <v>581</v>
      </c>
      <c r="E224" s="166" t="s">
        <v>222</v>
      </c>
      <c r="F224" s="166" t="s">
        <v>582</v>
      </c>
      <c r="G224" s="167">
        <v>30</v>
      </c>
      <c r="H224" s="166" t="s">
        <v>95</v>
      </c>
      <c r="I224" s="166" t="s">
        <v>217</v>
      </c>
      <c r="J224" s="166" t="s">
        <v>218</v>
      </c>
      <c r="K224" s="166" t="s">
        <v>101</v>
      </c>
      <c r="L224" s="166" t="s">
        <v>101</v>
      </c>
      <c r="M224" s="166" t="s">
        <v>1027</v>
      </c>
      <c r="N224" s="166" t="s">
        <v>1028</v>
      </c>
      <c r="O224" s="166" t="s">
        <v>101</v>
      </c>
      <c r="P224" s="168">
        <v>24603.200000000001</v>
      </c>
    </row>
    <row r="225" spans="1:16" ht="32.25" customHeight="1">
      <c r="A225" s="173" t="s">
        <v>130</v>
      </c>
      <c r="B225" s="165">
        <v>44165</v>
      </c>
      <c r="C225" s="165">
        <v>44165</v>
      </c>
      <c r="D225" s="166" t="s">
        <v>101</v>
      </c>
      <c r="E225" s="166" t="s">
        <v>101</v>
      </c>
      <c r="F225" s="166" t="s">
        <v>101</v>
      </c>
      <c r="G225" s="167">
        <v>-7</v>
      </c>
      <c r="H225" s="166" t="s">
        <v>95</v>
      </c>
      <c r="I225" s="166" t="s">
        <v>101</v>
      </c>
      <c r="J225" s="166" t="s">
        <v>304</v>
      </c>
      <c r="K225" s="166" t="s">
        <v>101</v>
      </c>
      <c r="L225" s="166" t="s">
        <v>305</v>
      </c>
      <c r="M225" s="166" t="s">
        <v>306</v>
      </c>
      <c r="N225" s="166" t="s">
        <v>1029</v>
      </c>
      <c r="O225" s="166" t="s">
        <v>101</v>
      </c>
      <c r="P225" s="168">
        <v>24596.2</v>
      </c>
    </row>
    <row r="226" spans="1:16" ht="32.25" customHeight="1">
      <c r="A226" s="173" t="s">
        <v>128</v>
      </c>
      <c r="B226" s="165">
        <v>44168</v>
      </c>
      <c r="C226" s="165">
        <v>44168</v>
      </c>
      <c r="D226" s="166" t="s">
        <v>1030</v>
      </c>
      <c r="E226" s="166" t="s">
        <v>227</v>
      </c>
      <c r="F226" s="166" t="s">
        <v>1031</v>
      </c>
      <c r="G226" s="167">
        <v>30</v>
      </c>
      <c r="H226" s="166" t="s">
        <v>95</v>
      </c>
      <c r="I226" s="166" t="s">
        <v>511</v>
      </c>
      <c r="J226" s="166" t="s">
        <v>218</v>
      </c>
      <c r="K226" s="166" t="s">
        <v>101</v>
      </c>
      <c r="L226" s="166" t="s">
        <v>279</v>
      </c>
      <c r="M226" s="166" t="s">
        <v>1032</v>
      </c>
      <c r="N226" s="166" t="s">
        <v>1033</v>
      </c>
      <c r="O226" s="166" t="s">
        <v>101</v>
      </c>
      <c r="P226" s="168">
        <v>24626.2</v>
      </c>
    </row>
    <row r="227" spans="1:16" ht="25.5" customHeight="1">
      <c r="A227" s="173" t="s">
        <v>140</v>
      </c>
      <c r="B227" s="165">
        <v>44169</v>
      </c>
      <c r="C227" s="165">
        <v>44169</v>
      </c>
      <c r="D227" s="166" t="s">
        <v>1034</v>
      </c>
      <c r="E227" s="166" t="s">
        <v>1035</v>
      </c>
      <c r="F227" s="166" t="s">
        <v>1036</v>
      </c>
      <c r="G227" s="167">
        <v>-60</v>
      </c>
      <c r="H227" s="166" t="s">
        <v>95</v>
      </c>
      <c r="I227" s="166" t="s">
        <v>1037</v>
      </c>
      <c r="J227" s="166" t="s">
        <v>1038</v>
      </c>
      <c r="K227" s="166" t="s">
        <v>101</v>
      </c>
      <c r="L227" s="166" t="s">
        <v>340</v>
      </c>
      <c r="M227" s="166" t="s">
        <v>1039</v>
      </c>
      <c r="N227" s="166" t="s">
        <v>1040</v>
      </c>
      <c r="O227" s="166" t="s">
        <v>101</v>
      </c>
      <c r="P227" s="168">
        <v>24566.2</v>
      </c>
    </row>
    <row r="228" spans="1:16" ht="25.5" customHeight="1">
      <c r="A228" s="173" t="s">
        <v>1304</v>
      </c>
      <c r="B228" s="165">
        <v>44169</v>
      </c>
      <c r="C228" s="165">
        <v>44169</v>
      </c>
      <c r="D228" s="166" t="s">
        <v>1041</v>
      </c>
      <c r="E228" s="166" t="s">
        <v>1035</v>
      </c>
      <c r="F228" s="166" t="s">
        <v>1042</v>
      </c>
      <c r="G228" s="167">
        <v>-166</v>
      </c>
      <c r="H228" s="166" t="s">
        <v>95</v>
      </c>
      <c r="I228" s="166" t="s">
        <v>1043</v>
      </c>
      <c r="J228" s="166" t="s">
        <v>1044</v>
      </c>
      <c r="K228" s="166" t="s">
        <v>101</v>
      </c>
      <c r="L228" s="166" t="s">
        <v>340</v>
      </c>
      <c r="M228" s="166" t="s">
        <v>1045</v>
      </c>
      <c r="N228" s="166" t="s">
        <v>1046</v>
      </c>
      <c r="O228" s="166" t="s">
        <v>101</v>
      </c>
      <c r="P228" s="168">
        <v>24400.2</v>
      </c>
    </row>
    <row r="229" spans="1:16" ht="25.5" customHeight="1">
      <c r="A229" s="173" t="s">
        <v>140</v>
      </c>
      <c r="B229" s="165">
        <v>44169</v>
      </c>
      <c r="C229" s="165">
        <v>44169</v>
      </c>
      <c r="D229" s="166" t="s">
        <v>1047</v>
      </c>
      <c r="E229" s="166" t="s">
        <v>222</v>
      </c>
      <c r="F229" s="166" t="s">
        <v>1048</v>
      </c>
      <c r="G229" s="167">
        <v>-435.54</v>
      </c>
      <c r="H229" s="166" t="s">
        <v>95</v>
      </c>
      <c r="I229" s="166" t="s">
        <v>1049</v>
      </c>
      <c r="J229" s="166" t="s">
        <v>1050</v>
      </c>
      <c r="K229" s="166" t="s">
        <v>101</v>
      </c>
      <c r="L229" s="166" t="s">
        <v>340</v>
      </c>
      <c r="M229" s="166" t="s">
        <v>1051</v>
      </c>
      <c r="N229" s="166" t="s">
        <v>1052</v>
      </c>
      <c r="O229" s="166" t="s">
        <v>101</v>
      </c>
      <c r="P229" s="168">
        <v>23964.66</v>
      </c>
    </row>
    <row r="230" spans="1:16" ht="25.5" customHeight="1">
      <c r="A230" s="173" t="s">
        <v>128</v>
      </c>
      <c r="B230" s="165">
        <v>44173</v>
      </c>
      <c r="C230" s="165">
        <v>44173</v>
      </c>
      <c r="D230" s="166" t="s">
        <v>1053</v>
      </c>
      <c r="E230" s="166" t="s">
        <v>412</v>
      </c>
      <c r="F230" s="166" t="s">
        <v>1054</v>
      </c>
      <c r="G230" s="167">
        <v>30</v>
      </c>
      <c r="H230" s="166" t="s">
        <v>95</v>
      </c>
      <c r="I230" s="166" t="s">
        <v>217</v>
      </c>
      <c r="J230" s="166" t="s">
        <v>218</v>
      </c>
      <c r="K230" s="166" t="s">
        <v>101</v>
      </c>
      <c r="L230" s="166" t="s">
        <v>101</v>
      </c>
      <c r="M230" s="166" t="s">
        <v>1055</v>
      </c>
      <c r="N230" s="166" t="s">
        <v>1056</v>
      </c>
      <c r="O230" s="166" t="s">
        <v>101</v>
      </c>
      <c r="P230" s="168">
        <v>23994.66</v>
      </c>
    </row>
    <row r="231" spans="1:16" ht="25.5" customHeight="1">
      <c r="A231" s="173" t="s">
        <v>129</v>
      </c>
      <c r="B231" s="165">
        <v>44176</v>
      </c>
      <c r="C231" s="165">
        <v>44176</v>
      </c>
      <c r="D231" s="166" t="s">
        <v>205</v>
      </c>
      <c r="E231" s="166" t="s">
        <v>206</v>
      </c>
      <c r="F231" s="166" t="s">
        <v>207</v>
      </c>
      <c r="G231" s="167">
        <v>52.75</v>
      </c>
      <c r="H231" s="166" t="s">
        <v>95</v>
      </c>
      <c r="I231" s="166" t="s">
        <v>1057</v>
      </c>
      <c r="J231" s="166" t="s">
        <v>1058</v>
      </c>
      <c r="K231" s="166" t="s">
        <v>210</v>
      </c>
      <c r="L231" s="166" t="s">
        <v>211</v>
      </c>
      <c r="M231" s="166" t="s">
        <v>1059</v>
      </c>
      <c r="N231" s="166" t="s">
        <v>1060</v>
      </c>
      <c r="O231" s="166" t="s">
        <v>101</v>
      </c>
      <c r="P231" s="168">
        <v>24047.41</v>
      </c>
    </row>
    <row r="232" spans="1:16" ht="25.5" customHeight="1">
      <c r="A232" s="173" t="s">
        <v>128</v>
      </c>
      <c r="B232" s="165">
        <v>44181</v>
      </c>
      <c r="C232" s="165">
        <v>44181</v>
      </c>
      <c r="D232" s="166" t="s">
        <v>1061</v>
      </c>
      <c r="E232" s="166" t="s">
        <v>1062</v>
      </c>
      <c r="F232" s="166" t="s">
        <v>1063</v>
      </c>
      <c r="G232" s="167">
        <v>30</v>
      </c>
      <c r="H232" s="166" t="s">
        <v>95</v>
      </c>
      <c r="I232" s="166" t="s">
        <v>1064</v>
      </c>
      <c r="J232" s="166" t="s">
        <v>218</v>
      </c>
      <c r="K232" s="166" t="s">
        <v>101</v>
      </c>
      <c r="L232" s="166" t="s">
        <v>101</v>
      </c>
      <c r="M232" s="166" t="s">
        <v>1065</v>
      </c>
      <c r="N232" s="166" t="s">
        <v>1066</v>
      </c>
      <c r="O232" s="166" t="s">
        <v>101</v>
      </c>
      <c r="P232" s="168">
        <v>24077.41</v>
      </c>
    </row>
    <row r="233" spans="1:16" ht="25.5" customHeight="1">
      <c r="A233" s="173" t="s">
        <v>129</v>
      </c>
      <c r="B233" s="165">
        <v>44183</v>
      </c>
      <c r="C233" s="165">
        <v>44183</v>
      </c>
      <c r="D233" s="166" t="s">
        <v>205</v>
      </c>
      <c r="E233" s="166" t="s">
        <v>206</v>
      </c>
      <c r="F233" s="166" t="s">
        <v>207</v>
      </c>
      <c r="G233" s="167">
        <v>51.46</v>
      </c>
      <c r="H233" s="166" t="s">
        <v>95</v>
      </c>
      <c r="I233" s="166" t="s">
        <v>1067</v>
      </c>
      <c r="J233" s="166" t="s">
        <v>1068</v>
      </c>
      <c r="K233" s="166" t="s">
        <v>210</v>
      </c>
      <c r="L233" s="166" t="s">
        <v>211</v>
      </c>
      <c r="M233" s="166" t="s">
        <v>1069</v>
      </c>
      <c r="N233" s="166" t="s">
        <v>1070</v>
      </c>
      <c r="O233" s="166" t="s">
        <v>101</v>
      </c>
      <c r="P233" s="168">
        <v>24128.87</v>
      </c>
    </row>
    <row r="234" spans="1:16" ht="25.5" customHeight="1">
      <c r="A234" s="173" t="s">
        <v>1305</v>
      </c>
      <c r="B234" s="165">
        <v>44186</v>
      </c>
      <c r="C234" s="165">
        <v>44186</v>
      </c>
      <c r="D234" s="166" t="s">
        <v>1071</v>
      </c>
      <c r="E234" s="166" t="s">
        <v>222</v>
      </c>
      <c r="F234" s="166" t="s">
        <v>1072</v>
      </c>
      <c r="G234" s="167">
        <v>-712</v>
      </c>
      <c r="H234" s="166" t="s">
        <v>95</v>
      </c>
      <c r="I234" s="166" t="s">
        <v>1073</v>
      </c>
      <c r="J234" s="166" t="s">
        <v>1074</v>
      </c>
      <c r="K234" s="166" t="s">
        <v>101</v>
      </c>
      <c r="L234" s="166" t="s">
        <v>340</v>
      </c>
      <c r="M234" s="166" t="s">
        <v>1075</v>
      </c>
      <c r="N234" s="166" t="s">
        <v>1076</v>
      </c>
      <c r="O234" s="166" t="s">
        <v>101</v>
      </c>
      <c r="P234" s="168">
        <v>23416.87</v>
      </c>
    </row>
    <row r="235" spans="1:16" ht="25.5" customHeight="1">
      <c r="A235" s="173" t="s">
        <v>128</v>
      </c>
      <c r="B235" s="165">
        <v>44187</v>
      </c>
      <c r="C235" s="165">
        <v>44187</v>
      </c>
      <c r="D235" s="166" t="s">
        <v>1077</v>
      </c>
      <c r="E235" s="166" t="s">
        <v>92</v>
      </c>
      <c r="F235" s="166" t="s">
        <v>1078</v>
      </c>
      <c r="G235" s="167">
        <v>30</v>
      </c>
      <c r="H235" s="166" t="s">
        <v>95</v>
      </c>
      <c r="I235" s="166" t="s">
        <v>217</v>
      </c>
      <c r="J235" s="166" t="s">
        <v>218</v>
      </c>
      <c r="K235" s="166" t="s">
        <v>101</v>
      </c>
      <c r="L235" s="166" t="s">
        <v>101</v>
      </c>
      <c r="M235" s="166" t="s">
        <v>1079</v>
      </c>
      <c r="N235" s="166" t="s">
        <v>1080</v>
      </c>
      <c r="O235" s="166" t="s">
        <v>101</v>
      </c>
      <c r="P235" s="168">
        <v>23446.87</v>
      </c>
    </row>
    <row r="236" spans="1:16" ht="25.5" customHeight="1">
      <c r="A236" s="173" t="s">
        <v>128</v>
      </c>
      <c r="B236" s="165">
        <v>44188</v>
      </c>
      <c r="C236" s="165">
        <v>44188</v>
      </c>
      <c r="D236" s="166" t="s">
        <v>1081</v>
      </c>
      <c r="E236" s="166" t="s">
        <v>227</v>
      </c>
      <c r="F236" s="166" t="s">
        <v>1082</v>
      </c>
      <c r="G236" s="167">
        <v>30</v>
      </c>
      <c r="H236" s="166" t="s">
        <v>95</v>
      </c>
      <c r="I236" s="166" t="s">
        <v>217</v>
      </c>
      <c r="J236" s="166" t="s">
        <v>218</v>
      </c>
      <c r="K236" s="166" t="s">
        <v>101</v>
      </c>
      <c r="L236" s="166" t="s">
        <v>101</v>
      </c>
      <c r="M236" s="166" t="s">
        <v>1083</v>
      </c>
      <c r="N236" s="166" t="s">
        <v>1084</v>
      </c>
      <c r="O236" s="166" t="s">
        <v>101</v>
      </c>
      <c r="P236" s="168">
        <v>23476.87</v>
      </c>
    </row>
    <row r="237" spans="1:16" ht="25.5" customHeight="1">
      <c r="A237" s="173" t="s">
        <v>129</v>
      </c>
      <c r="B237" s="165">
        <v>44194</v>
      </c>
      <c r="C237" s="165">
        <v>44194</v>
      </c>
      <c r="D237" s="166" t="s">
        <v>205</v>
      </c>
      <c r="E237" s="166" t="s">
        <v>206</v>
      </c>
      <c r="F237" s="166" t="s">
        <v>207</v>
      </c>
      <c r="G237" s="167">
        <v>14.9</v>
      </c>
      <c r="H237" s="166" t="s">
        <v>95</v>
      </c>
      <c r="I237" s="166" t="s">
        <v>1085</v>
      </c>
      <c r="J237" s="166" t="s">
        <v>1086</v>
      </c>
      <c r="K237" s="166" t="s">
        <v>210</v>
      </c>
      <c r="L237" s="166" t="s">
        <v>211</v>
      </c>
      <c r="M237" s="166" t="s">
        <v>1087</v>
      </c>
      <c r="N237" s="166" t="s">
        <v>1088</v>
      </c>
      <c r="O237" s="166" t="s">
        <v>101</v>
      </c>
      <c r="P237" s="168">
        <v>23491.77</v>
      </c>
    </row>
    <row r="238" spans="1:16" ht="25.5" customHeight="1">
      <c r="A238" s="173" t="s">
        <v>128</v>
      </c>
      <c r="B238" s="165">
        <v>44196</v>
      </c>
      <c r="C238" s="165">
        <v>44196</v>
      </c>
      <c r="D238" s="166" t="s">
        <v>1089</v>
      </c>
      <c r="E238" s="166" t="s">
        <v>430</v>
      </c>
      <c r="F238" s="166" t="s">
        <v>1090</v>
      </c>
      <c r="G238" s="167">
        <v>30</v>
      </c>
      <c r="H238" s="166" t="s">
        <v>95</v>
      </c>
      <c r="I238" s="166" t="s">
        <v>1091</v>
      </c>
      <c r="J238" s="166" t="s">
        <v>285</v>
      </c>
      <c r="K238" s="166" t="s">
        <v>1092</v>
      </c>
      <c r="L238" s="166" t="s">
        <v>101</v>
      </c>
      <c r="M238" s="166" t="s">
        <v>1093</v>
      </c>
      <c r="N238" s="166" t="s">
        <v>1094</v>
      </c>
      <c r="O238" s="166" t="s">
        <v>101</v>
      </c>
      <c r="P238" s="168">
        <v>23521.77</v>
      </c>
    </row>
    <row r="239" spans="1:16" ht="25.5" customHeight="1">
      <c r="A239" s="173" t="s">
        <v>130</v>
      </c>
      <c r="B239" s="165">
        <v>44196</v>
      </c>
      <c r="C239" s="165">
        <v>44196</v>
      </c>
      <c r="D239" s="166" t="s">
        <v>101</v>
      </c>
      <c r="E239" s="166" t="s">
        <v>101</v>
      </c>
      <c r="F239" s="166" t="s">
        <v>101</v>
      </c>
      <c r="G239" s="167">
        <v>-7</v>
      </c>
      <c r="H239" s="166" t="s">
        <v>95</v>
      </c>
      <c r="I239" s="166" t="s">
        <v>101</v>
      </c>
      <c r="J239" s="166" t="s">
        <v>304</v>
      </c>
      <c r="K239" s="166" t="s">
        <v>101</v>
      </c>
      <c r="L239" s="166" t="s">
        <v>305</v>
      </c>
      <c r="M239" s="166" t="s">
        <v>306</v>
      </c>
      <c r="N239" s="166" t="s">
        <v>1095</v>
      </c>
      <c r="O239" s="166" t="s">
        <v>101</v>
      </c>
      <c r="P239" s="168">
        <v>23514.77</v>
      </c>
    </row>
    <row r="240" spans="1:16" ht="25.5" customHeight="1">
      <c r="A240" s="173" t="s">
        <v>129</v>
      </c>
      <c r="B240" s="165">
        <v>44200</v>
      </c>
      <c r="C240" s="165">
        <v>44200</v>
      </c>
      <c r="D240" s="166" t="s">
        <v>205</v>
      </c>
      <c r="E240" s="166" t="s">
        <v>206</v>
      </c>
      <c r="F240" s="166" t="s">
        <v>207</v>
      </c>
      <c r="G240" s="167">
        <v>22.61</v>
      </c>
      <c r="H240" s="166" t="s">
        <v>95</v>
      </c>
      <c r="I240" s="166" t="s">
        <v>1096</v>
      </c>
      <c r="J240" s="166" t="s">
        <v>1097</v>
      </c>
      <c r="K240" s="166" t="s">
        <v>210</v>
      </c>
      <c r="L240" s="166" t="s">
        <v>211</v>
      </c>
      <c r="M240" s="166" t="s">
        <v>1098</v>
      </c>
      <c r="N240" s="166" t="s">
        <v>1099</v>
      </c>
      <c r="O240" s="166" t="s">
        <v>101</v>
      </c>
      <c r="P240" s="168">
        <v>23537.38</v>
      </c>
    </row>
    <row r="241" spans="1:16" ht="27" customHeight="1">
      <c r="A241" s="173" t="s">
        <v>128</v>
      </c>
      <c r="B241" s="165">
        <v>44208</v>
      </c>
      <c r="C241" s="165">
        <v>44208</v>
      </c>
      <c r="D241" s="166" t="s">
        <v>1100</v>
      </c>
      <c r="E241" s="166" t="s">
        <v>412</v>
      </c>
      <c r="F241" s="166" t="s">
        <v>1101</v>
      </c>
      <c r="G241" s="167">
        <v>30</v>
      </c>
      <c r="H241" s="166" t="s">
        <v>95</v>
      </c>
      <c r="I241" s="166" t="s">
        <v>217</v>
      </c>
      <c r="J241" s="166" t="s">
        <v>218</v>
      </c>
      <c r="K241" s="166" t="s">
        <v>101</v>
      </c>
      <c r="L241" s="166" t="s">
        <v>101</v>
      </c>
      <c r="M241" s="166" t="s">
        <v>1102</v>
      </c>
      <c r="N241" s="166" t="s">
        <v>1103</v>
      </c>
      <c r="O241" s="166" t="s">
        <v>101</v>
      </c>
      <c r="P241" s="168">
        <v>23567.38</v>
      </c>
    </row>
    <row r="242" spans="1:16" ht="27" customHeight="1">
      <c r="A242" s="173" t="s">
        <v>128</v>
      </c>
      <c r="B242" s="165">
        <v>44209</v>
      </c>
      <c r="C242" s="165">
        <v>44209</v>
      </c>
      <c r="D242" s="166" t="s">
        <v>1104</v>
      </c>
      <c r="E242" s="166" t="s">
        <v>222</v>
      </c>
      <c r="F242" s="166" t="s">
        <v>1105</v>
      </c>
      <c r="G242" s="167">
        <v>30</v>
      </c>
      <c r="H242" s="166" t="s">
        <v>95</v>
      </c>
      <c r="I242" s="166" t="s">
        <v>401</v>
      </c>
      <c r="J242" s="166" t="s">
        <v>218</v>
      </c>
      <c r="K242" s="166" t="s">
        <v>101</v>
      </c>
      <c r="L242" s="166" t="s">
        <v>286</v>
      </c>
      <c r="M242" s="166" t="s">
        <v>1106</v>
      </c>
      <c r="N242" s="166" t="s">
        <v>1107</v>
      </c>
      <c r="O242" s="166" t="s">
        <v>101</v>
      </c>
      <c r="P242" s="168">
        <v>23597.38</v>
      </c>
    </row>
    <row r="243" spans="1:16" ht="27" customHeight="1">
      <c r="A243" s="173" t="s">
        <v>128</v>
      </c>
      <c r="B243" s="165">
        <v>44209</v>
      </c>
      <c r="C243" s="165">
        <v>44209</v>
      </c>
      <c r="D243" s="166" t="s">
        <v>1108</v>
      </c>
      <c r="E243" s="166" t="s">
        <v>227</v>
      </c>
      <c r="F243" s="166" t="s">
        <v>1109</v>
      </c>
      <c r="G243" s="167">
        <v>30</v>
      </c>
      <c r="H243" s="166" t="s">
        <v>95</v>
      </c>
      <c r="I243" s="166" t="s">
        <v>217</v>
      </c>
      <c r="J243" s="166" t="s">
        <v>218</v>
      </c>
      <c r="K243" s="166" t="s">
        <v>101</v>
      </c>
      <c r="L243" s="166" t="s">
        <v>101</v>
      </c>
      <c r="M243" s="166" t="s">
        <v>1110</v>
      </c>
      <c r="N243" s="166" t="s">
        <v>1111</v>
      </c>
      <c r="O243" s="166" t="s">
        <v>101</v>
      </c>
      <c r="P243" s="168">
        <v>23627.38</v>
      </c>
    </row>
    <row r="244" spans="1:16" ht="27" customHeight="1">
      <c r="A244" s="173" t="s">
        <v>128</v>
      </c>
      <c r="B244" s="165">
        <v>44209</v>
      </c>
      <c r="C244" s="165">
        <v>44209</v>
      </c>
      <c r="D244" s="166" t="s">
        <v>1112</v>
      </c>
      <c r="E244" s="166" t="s">
        <v>227</v>
      </c>
      <c r="F244" s="166" t="s">
        <v>1113</v>
      </c>
      <c r="G244" s="167">
        <v>30</v>
      </c>
      <c r="H244" s="166" t="s">
        <v>95</v>
      </c>
      <c r="I244" s="166" t="s">
        <v>217</v>
      </c>
      <c r="J244" s="166" t="s">
        <v>218</v>
      </c>
      <c r="K244" s="166" t="s">
        <v>101</v>
      </c>
      <c r="L244" s="166" t="s">
        <v>101</v>
      </c>
      <c r="M244" s="166" t="s">
        <v>1114</v>
      </c>
      <c r="N244" s="166" t="s">
        <v>1115</v>
      </c>
      <c r="O244" s="166" t="s">
        <v>101</v>
      </c>
      <c r="P244" s="168">
        <v>23657.38</v>
      </c>
    </row>
    <row r="245" spans="1:16" ht="27" customHeight="1">
      <c r="A245" s="173" t="s">
        <v>128</v>
      </c>
      <c r="B245" s="165">
        <v>44209</v>
      </c>
      <c r="C245" s="165">
        <v>44209</v>
      </c>
      <c r="D245" s="166" t="s">
        <v>1116</v>
      </c>
      <c r="E245" s="166" t="s">
        <v>227</v>
      </c>
      <c r="F245" s="166" t="s">
        <v>1117</v>
      </c>
      <c r="G245" s="167">
        <v>30</v>
      </c>
      <c r="H245" s="166" t="s">
        <v>95</v>
      </c>
      <c r="I245" s="166" t="s">
        <v>217</v>
      </c>
      <c r="J245" s="166" t="s">
        <v>218</v>
      </c>
      <c r="K245" s="166" t="s">
        <v>101</v>
      </c>
      <c r="L245" s="166" t="s">
        <v>101</v>
      </c>
      <c r="M245" s="166" t="s">
        <v>1118</v>
      </c>
      <c r="N245" s="166" t="s">
        <v>1119</v>
      </c>
      <c r="O245" s="166" t="s">
        <v>101</v>
      </c>
      <c r="P245" s="168">
        <v>23687.38</v>
      </c>
    </row>
    <row r="246" spans="1:16" ht="27" customHeight="1">
      <c r="A246" s="173" t="s">
        <v>128</v>
      </c>
      <c r="B246" s="165">
        <v>44209</v>
      </c>
      <c r="C246" s="165">
        <v>44209</v>
      </c>
      <c r="D246" s="166" t="s">
        <v>1061</v>
      </c>
      <c r="E246" s="166" t="s">
        <v>1062</v>
      </c>
      <c r="F246" s="166" t="s">
        <v>1063</v>
      </c>
      <c r="G246" s="167">
        <v>30</v>
      </c>
      <c r="H246" s="166" t="s">
        <v>95</v>
      </c>
      <c r="I246" s="166" t="s">
        <v>217</v>
      </c>
      <c r="J246" s="166" t="s">
        <v>218</v>
      </c>
      <c r="K246" s="166" t="s">
        <v>101</v>
      </c>
      <c r="L246" s="166" t="s">
        <v>101</v>
      </c>
      <c r="M246" s="166" t="s">
        <v>1120</v>
      </c>
      <c r="N246" s="166" t="s">
        <v>1121</v>
      </c>
      <c r="O246" s="166" t="s">
        <v>101</v>
      </c>
      <c r="P246" s="168">
        <v>23717.38</v>
      </c>
    </row>
    <row r="247" spans="1:16" ht="27" customHeight="1">
      <c r="A247" s="173" t="s">
        <v>128</v>
      </c>
      <c r="B247" s="165">
        <v>44210</v>
      </c>
      <c r="C247" s="165">
        <v>44210</v>
      </c>
      <c r="D247" s="166" t="s">
        <v>1122</v>
      </c>
      <c r="E247" s="166" t="s">
        <v>412</v>
      </c>
      <c r="F247" s="166" t="s">
        <v>1123</v>
      </c>
      <c r="G247" s="167">
        <v>30</v>
      </c>
      <c r="H247" s="166" t="s">
        <v>95</v>
      </c>
      <c r="I247" s="166" t="s">
        <v>1124</v>
      </c>
      <c r="J247" s="166" t="s">
        <v>304</v>
      </c>
      <c r="K247" s="166" t="s">
        <v>101</v>
      </c>
      <c r="L247" s="166" t="s">
        <v>279</v>
      </c>
      <c r="M247" s="166" t="s">
        <v>1125</v>
      </c>
      <c r="N247" s="166" t="s">
        <v>1126</v>
      </c>
      <c r="O247" s="166" t="s">
        <v>101</v>
      </c>
      <c r="P247" s="168">
        <v>23747.38</v>
      </c>
    </row>
    <row r="248" spans="1:16" ht="27" customHeight="1">
      <c r="A248" s="173" t="s">
        <v>128</v>
      </c>
      <c r="B248" s="165">
        <v>44210</v>
      </c>
      <c r="C248" s="165">
        <v>44210</v>
      </c>
      <c r="D248" s="166" t="s">
        <v>1127</v>
      </c>
      <c r="E248" s="166" t="s">
        <v>222</v>
      </c>
      <c r="F248" s="166" t="s">
        <v>1128</v>
      </c>
      <c r="G248" s="167">
        <v>30</v>
      </c>
      <c r="H248" s="166" t="s">
        <v>95</v>
      </c>
      <c r="I248" s="166" t="s">
        <v>217</v>
      </c>
      <c r="J248" s="166" t="s">
        <v>218</v>
      </c>
      <c r="K248" s="166" t="s">
        <v>101</v>
      </c>
      <c r="L248" s="166" t="s">
        <v>101</v>
      </c>
      <c r="M248" s="166" t="s">
        <v>1129</v>
      </c>
      <c r="N248" s="166" t="s">
        <v>1130</v>
      </c>
      <c r="O248" s="166" t="s">
        <v>101</v>
      </c>
      <c r="P248" s="168">
        <v>23777.38</v>
      </c>
    </row>
    <row r="249" spans="1:16" ht="27" customHeight="1">
      <c r="A249" s="173" t="s">
        <v>129</v>
      </c>
      <c r="B249" s="165">
        <v>44211</v>
      </c>
      <c r="C249" s="165">
        <v>44211</v>
      </c>
      <c r="D249" s="166" t="s">
        <v>205</v>
      </c>
      <c r="E249" s="166" t="s">
        <v>206</v>
      </c>
      <c r="F249" s="166" t="s">
        <v>207</v>
      </c>
      <c r="G249" s="167">
        <v>40.630000000000003</v>
      </c>
      <c r="H249" s="166" t="s">
        <v>95</v>
      </c>
      <c r="I249" s="166" t="s">
        <v>1131</v>
      </c>
      <c r="J249" s="166" t="s">
        <v>1132</v>
      </c>
      <c r="K249" s="166" t="s">
        <v>210</v>
      </c>
      <c r="L249" s="166" t="s">
        <v>211</v>
      </c>
      <c r="M249" s="166" t="s">
        <v>1133</v>
      </c>
      <c r="N249" s="166" t="s">
        <v>1134</v>
      </c>
      <c r="O249" s="166" t="s">
        <v>101</v>
      </c>
      <c r="P249" s="168">
        <v>23818.01</v>
      </c>
    </row>
    <row r="250" spans="1:16" ht="27" customHeight="1">
      <c r="A250" s="173" t="s">
        <v>128</v>
      </c>
      <c r="B250" s="165">
        <v>44211</v>
      </c>
      <c r="C250" s="165">
        <v>44211</v>
      </c>
      <c r="D250" s="166" t="s">
        <v>1135</v>
      </c>
      <c r="E250" s="166" t="s">
        <v>215</v>
      </c>
      <c r="F250" s="166" t="s">
        <v>1136</v>
      </c>
      <c r="G250" s="167">
        <v>30</v>
      </c>
      <c r="H250" s="166" t="s">
        <v>95</v>
      </c>
      <c r="I250" s="166" t="s">
        <v>217</v>
      </c>
      <c r="J250" s="166" t="s">
        <v>218</v>
      </c>
      <c r="K250" s="166" t="s">
        <v>101</v>
      </c>
      <c r="L250" s="166" t="s">
        <v>101</v>
      </c>
      <c r="M250" s="166" t="s">
        <v>1137</v>
      </c>
      <c r="N250" s="166" t="s">
        <v>1138</v>
      </c>
      <c r="O250" s="166" t="s">
        <v>101</v>
      </c>
      <c r="P250" s="168">
        <v>23848.01</v>
      </c>
    </row>
    <row r="251" spans="1:16" ht="27" customHeight="1">
      <c r="A251" s="173" t="s">
        <v>128</v>
      </c>
      <c r="B251" s="165">
        <v>44214</v>
      </c>
      <c r="C251" s="165">
        <v>44212</v>
      </c>
      <c r="D251" s="166" t="s">
        <v>1139</v>
      </c>
      <c r="E251" s="166" t="s">
        <v>92</v>
      </c>
      <c r="F251" s="166" t="s">
        <v>1140</v>
      </c>
      <c r="G251" s="167">
        <v>30</v>
      </c>
      <c r="H251" s="166" t="s">
        <v>95</v>
      </c>
      <c r="I251" s="166" t="s">
        <v>217</v>
      </c>
      <c r="J251" s="166" t="s">
        <v>218</v>
      </c>
      <c r="K251" s="166" t="s">
        <v>101</v>
      </c>
      <c r="L251" s="166" t="s">
        <v>101</v>
      </c>
      <c r="M251" s="166" t="s">
        <v>1141</v>
      </c>
      <c r="N251" s="166" t="s">
        <v>1142</v>
      </c>
      <c r="O251" s="166" t="s">
        <v>101</v>
      </c>
      <c r="P251" s="168">
        <v>23878.01</v>
      </c>
    </row>
    <row r="252" spans="1:16" ht="27" customHeight="1">
      <c r="A252" s="173" t="s">
        <v>128</v>
      </c>
      <c r="B252" s="165">
        <v>44214</v>
      </c>
      <c r="C252" s="165">
        <v>44214</v>
      </c>
      <c r="D252" s="166" t="s">
        <v>1143</v>
      </c>
      <c r="E252" s="166" t="s">
        <v>92</v>
      </c>
      <c r="F252" s="166" t="s">
        <v>1144</v>
      </c>
      <c r="G252" s="167">
        <v>30</v>
      </c>
      <c r="H252" s="166" t="s">
        <v>95</v>
      </c>
      <c r="I252" s="166" t="s">
        <v>217</v>
      </c>
      <c r="J252" s="166" t="s">
        <v>218</v>
      </c>
      <c r="K252" s="166" t="s">
        <v>101</v>
      </c>
      <c r="L252" s="166" t="s">
        <v>101</v>
      </c>
      <c r="M252" s="166" t="s">
        <v>1145</v>
      </c>
      <c r="N252" s="166" t="s">
        <v>1146</v>
      </c>
      <c r="O252" s="166" t="s">
        <v>101</v>
      </c>
      <c r="P252" s="168">
        <v>23908.01</v>
      </c>
    </row>
    <row r="253" spans="1:16" ht="27" customHeight="1">
      <c r="A253" s="173" t="s">
        <v>128</v>
      </c>
      <c r="B253" s="165">
        <v>44215</v>
      </c>
      <c r="C253" s="165">
        <v>44215</v>
      </c>
      <c r="D253" s="166" t="s">
        <v>1147</v>
      </c>
      <c r="E253" s="166" t="s">
        <v>222</v>
      </c>
      <c r="F253" s="166" t="s">
        <v>1148</v>
      </c>
      <c r="G253" s="167">
        <v>30</v>
      </c>
      <c r="H253" s="166" t="s">
        <v>95</v>
      </c>
      <c r="I253" s="166" t="s">
        <v>217</v>
      </c>
      <c r="J253" s="166" t="s">
        <v>218</v>
      </c>
      <c r="K253" s="166" t="s">
        <v>101</v>
      </c>
      <c r="L253" s="166" t="s">
        <v>101</v>
      </c>
      <c r="M253" s="166" t="s">
        <v>1149</v>
      </c>
      <c r="N253" s="166" t="s">
        <v>1150</v>
      </c>
      <c r="O253" s="166" t="s">
        <v>101</v>
      </c>
      <c r="P253" s="168">
        <v>23938.01</v>
      </c>
    </row>
    <row r="254" spans="1:16" ht="27" customHeight="1">
      <c r="A254" s="173" t="s">
        <v>128</v>
      </c>
      <c r="B254" s="165">
        <v>44217</v>
      </c>
      <c r="C254" s="165">
        <v>44217</v>
      </c>
      <c r="D254" s="166" t="s">
        <v>1151</v>
      </c>
      <c r="E254" s="166" t="s">
        <v>92</v>
      </c>
      <c r="F254" s="166" t="s">
        <v>1152</v>
      </c>
      <c r="G254" s="167">
        <v>45</v>
      </c>
      <c r="H254" s="166" t="s">
        <v>95</v>
      </c>
      <c r="I254" s="166" t="s">
        <v>1153</v>
      </c>
      <c r="J254" s="166" t="s">
        <v>974</v>
      </c>
      <c r="K254" s="166" t="s">
        <v>101</v>
      </c>
      <c r="L254" s="166" t="s">
        <v>101</v>
      </c>
      <c r="M254" s="166" t="s">
        <v>1154</v>
      </c>
      <c r="N254" s="166" t="s">
        <v>1155</v>
      </c>
      <c r="O254" s="166" t="s">
        <v>101</v>
      </c>
      <c r="P254" s="168">
        <v>23983.01</v>
      </c>
    </row>
    <row r="255" spans="1:16" ht="27" customHeight="1">
      <c r="A255" s="173" t="s">
        <v>128</v>
      </c>
      <c r="B255" s="165">
        <v>44217</v>
      </c>
      <c r="C255" s="165">
        <v>44217</v>
      </c>
      <c r="D255" s="166" t="s">
        <v>1156</v>
      </c>
      <c r="E255" s="166" t="s">
        <v>92</v>
      </c>
      <c r="F255" s="166" t="s">
        <v>1157</v>
      </c>
      <c r="G255" s="167">
        <v>30</v>
      </c>
      <c r="H255" s="166" t="s">
        <v>95</v>
      </c>
      <c r="I255" s="166" t="s">
        <v>217</v>
      </c>
      <c r="J255" s="166" t="s">
        <v>218</v>
      </c>
      <c r="K255" s="166" t="s">
        <v>101</v>
      </c>
      <c r="L255" s="166" t="s">
        <v>101</v>
      </c>
      <c r="M255" s="166" t="s">
        <v>1158</v>
      </c>
      <c r="N255" s="166" t="s">
        <v>1159</v>
      </c>
      <c r="O255" s="166" t="s">
        <v>101</v>
      </c>
      <c r="P255" s="168">
        <v>24013.01</v>
      </c>
    </row>
    <row r="256" spans="1:16" ht="27" customHeight="1">
      <c r="A256" s="173" t="s">
        <v>129</v>
      </c>
      <c r="B256" s="165">
        <v>44218</v>
      </c>
      <c r="C256" s="165">
        <v>44218</v>
      </c>
      <c r="D256" s="166" t="s">
        <v>205</v>
      </c>
      <c r="E256" s="166" t="s">
        <v>206</v>
      </c>
      <c r="F256" s="166" t="s">
        <v>207</v>
      </c>
      <c r="G256" s="167">
        <v>625.55999999999995</v>
      </c>
      <c r="H256" s="166" t="s">
        <v>95</v>
      </c>
      <c r="I256" s="166" t="s">
        <v>1160</v>
      </c>
      <c r="J256" s="166" t="s">
        <v>1161</v>
      </c>
      <c r="K256" s="166" t="s">
        <v>210</v>
      </c>
      <c r="L256" s="166" t="s">
        <v>211</v>
      </c>
      <c r="M256" s="166" t="s">
        <v>1162</v>
      </c>
      <c r="N256" s="166" t="s">
        <v>1163</v>
      </c>
      <c r="O256" s="166" t="s">
        <v>101</v>
      </c>
      <c r="P256" s="168">
        <v>24638.57</v>
      </c>
    </row>
    <row r="257" spans="1:16" ht="27" customHeight="1">
      <c r="A257" s="173" t="s">
        <v>128</v>
      </c>
      <c r="B257" s="165">
        <v>44218</v>
      </c>
      <c r="C257" s="165">
        <v>44218</v>
      </c>
      <c r="D257" s="166" t="s">
        <v>1164</v>
      </c>
      <c r="E257" s="166" t="s">
        <v>227</v>
      </c>
      <c r="F257" s="166" t="s">
        <v>1165</v>
      </c>
      <c r="G257" s="167">
        <v>30</v>
      </c>
      <c r="H257" s="166" t="s">
        <v>95</v>
      </c>
      <c r="I257" s="166" t="s">
        <v>401</v>
      </c>
      <c r="J257" s="166" t="s">
        <v>218</v>
      </c>
      <c r="K257" s="166" t="s">
        <v>101</v>
      </c>
      <c r="L257" s="166" t="s">
        <v>286</v>
      </c>
      <c r="M257" s="166" t="s">
        <v>1166</v>
      </c>
      <c r="N257" s="166" t="s">
        <v>1167</v>
      </c>
      <c r="O257" s="166" t="s">
        <v>101</v>
      </c>
      <c r="P257" s="168">
        <v>24668.57</v>
      </c>
    </row>
    <row r="258" spans="1:16" ht="27" customHeight="1">
      <c r="A258" s="173" t="s">
        <v>128</v>
      </c>
      <c r="B258" s="165">
        <v>44218</v>
      </c>
      <c r="C258" s="165">
        <v>44218</v>
      </c>
      <c r="D258" s="166" t="s">
        <v>1168</v>
      </c>
      <c r="E258" s="166" t="s">
        <v>222</v>
      </c>
      <c r="F258" s="166" t="s">
        <v>1169</v>
      </c>
      <c r="G258" s="167">
        <v>30</v>
      </c>
      <c r="H258" s="166" t="s">
        <v>95</v>
      </c>
      <c r="I258" s="166" t="s">
        <v>217</v>
      </c>
      <c r="J258" s="166" t="s">
        <v>218</v>
      </c>
      <c r="K258" s="166" t="s">
        <v>101</v>
      </c>
      <c r="L258" s="166" t="s">
        <v>101</v>
      </c>
      <c r="M258" s="166" t="s">
        <v>1170</v>
      </c>
      <c r="N258" s="166" t="s">
        <v>1171</v>
      </c>
      <c r="O258" s="166" t="s">
        <v>101</v>
      </c>
      <c r="P258" s="168">
        <v>24698.57</v>
      </c>
    </row>
    <row r="259" spans="1:16" ht="27" customHeight="1">
      <c r="A259" s="173" t="s">
        <v>128</v>
      </c>
      <c r="B259" s="165">
        <v>44218</v>
      </c>
      <c r="C259" s="165">
        <v>44218</v>
      </c>
      <c r="D259" s="166" t="s">
        <v>1172</v>
      </c>
      <c r="E259" s="166" t="s">
        <v>92</v>
      </c>
      <c r="F259" s="166" t="s">
        <v>1173</v>
      </c>
      <c r="G259" s="167">
        <v>30</v>
      </c>
      <c r="H259" s="166" t="s">
        <v>95</v>
      </c>
      <c r="I259" s="166" t="s">
        <v>383</v>
      </c>
      <c r="J259" s="166" t="s">
        <v>384</v>
      </c>
      <c r="K259" s="166" t="s">
        <v>101</v>
      </c>
      <c r="L259" s="166" t="s">
        <v>101</v>
      </c>
      <c r="M259" s="166" t="s">
        <v>1174</v>
      </c>
      <c r="N259" s="166" t="s">
        <v>1175</v>
      </c>
      <c r="O259" s="166" t="s">
        <v>101</v>
      </c>
      <c r="P259" s="168">
        <v>24728.57</v>
      </c>
    </row>
    <row r="260" spans="1:16" ht="27" customHeight="1">
      <c r="A260" s="173" t="s">
        <v>128</v>
      </c>
      <c r="B260" s="165">
        <v>44221</v>
      </c>
      <c r="C260" s="165">
        <v>44220</v>
      </c>
      <c r="D260" s="166" t="s">
        <v>1176</v>
      </c>
      <c r="E260" s="166" t="s">
        <v>92</v>
      </c>
      <c r="F260" s="166" t="s">
        <v>1177</v>
      </c>
      <c r="G260" s="167">
        <v>30</v>
      </c>
      <c r="H260" s="166" t="s">
        <v>95</v>
      </c>
      <c r="I260" s="166" t="s">
        <v>217</v>
      </c>
      <c r="J260" s="166" t="s">
        <v>218</v>
      </c>
      <c r="K260" s="166" t="s">
        <v>101</v>
      </c>
      <c r="L260" s="166" t="s">
        <v>101</v>
      </c>
      <c r="M260" s="166" t="s">
        <v>101</v>
      </c>
      <c r="N260" s="166" t="s">
        <v>1178</v>
      </c>
      <c r="O260" s="166" t="s">
        <v>101</v>
      </c>
      <c r="P260" s="168">
        <v>24758.57</v>
      </c>
    </row>
    <row r="261" spans="1:16" ht="27" customHeight="1">
      <c r="A261" s="173" t="s">
        <v>128</v>
      </c>
      <c r="B261" s="165">
        <v>44221</v>
      </c>
      <c r="C261" s="165">
        <v>44221</v>
      </c>
      <c r="D261" s="166" t="s">
        <v>632</v>
      </c>
      <c r="E261" s="166" t="s">
        <v>92</v>
      </c>
      <c r="F261" s="166" t="s">
        <v>633</v>
      </c>
      <c r="G261" s="167">
        <v>15</v>
      </c>
      <c r="H261" s="166" t="s">
        <v>95</v>
      </c>
      <c r="I261" s="166" t="s">
        <v>217</v>
      </c>
      <c r="J261" s="166" t="s">
        <v>218</v>
      </c>
      <c r="K261" s="166" t="s">
        <v>101</v>
      </c>
      <c r="L261" s="166" t="s">
        <v>101</v>
      </c>
      <c r="M261" s="166" t="s">
        <v>1179</v>
      </c>
      <c r="N261" s="166" t="s">
        <v>1180</v>
      </c>
      <c r="O261" s="166" t="s">
        <v>101</v>
      </c>
      <c r="P261" s="168">
        <v>24773.57</v>
      </c>
    </row>
    <row r="262" spans="1:16" ht="27" customHeight="1">
      <c r="A262" s="173" t="s">
        <v>128</v>
      </c>
      <c r="B262" s="165">
        <v>44221</v>
      </c>
      <c r="C262" s="165">
        <v>44221</v>
      </c>
      <c r="D262" s="166" t="s">
        <v>1181</v>
      </c>
      <c r="E262" s="166" t="s">
        <v>227</v>
      </c>
      <c r="F262" s="166" t="s">
        <v>1182</v>
      </c>
      <c r="G262" s="167">
        <v>30</v>
      </c>
      <c r="H262" s="166" t="s">
        <v>95</v>
      </c>
      <c r="I262" s="166" t="s">
        <v>217</v>
      </c>
      <c r="J262" s="166" t="s">
        <v>218</v>
      </c>
      <c r="K262" s="166" t="s">
        <v>101</v>
      </c>
      <c r="L262" s="166" t="s">
        <v>101</v>
      </c>
      <c r="M262" s="166" t="s">
        <v>1183</v>
      </c>
      <c r="N262" s="166" t="s">
        <v>1184</v>
      </c>
      <c r="O262" s="166" t="s">
        <v>101</v>
      </c>
      <c r="P262" s="168">
        <v>24803.57</v>
      </c>
    </row>
    <row r="263" spans="1:16" ht="27" customHeight="1">
      <c r="A263" s="173" t="s">
        <v>128</v>
      </c>
      <c r="B263" s="165">
        <v>44221</v>
      </c>
      <c r="C263" s="165">
        <v>44221</v>
      </c>
      <c r="D263" s="166" t="s">
        <v>1181</v>
      </c>
      <c r="E263" s="166" t="s">
        <v>227</v>
      </c>
      <c r="F263" s="166" t="s">
        <v>1182</v>
      </c>
      <c r="G263" s="167">
        <v>30</v>
      </c>
      <c r="H263" s="166" t="s">
        <v>95</v>
      </c>
      <c r="I263" s="166" t="s">
        <v>217</v>
      </c>
      <c r="J263" s="166" t="s">
        <v>218</v>
      </c>
      <c r="K263" s="166" t="s">
        <v>101</v>
      </c>
      <c r="L263" s="166" t="s">
        <v>101</v>
      </c>
      <c r="M263" s="166" t="s">
        <v>1185</v>
      </c>
      <c r="N263" s="166" t="s">
        <v>1186</v>
      </c>
      <c r="O263" s="166" t="s">
        <v>101</v>
      </c>
      <c r="P263" s="168">
        <v>24833.57</v>
      </c>
    </row>
    <row r="264" spans="1:16" ht="27" customHeight="1">
      <c r="A264" s="173" t="s">
        <v>128</v>
      </c>
      <c r="B264" s="165">
        <v>44221</v>
      </c>
      <c r="C264" s="165">
        <v>44221</v>
      </c>
      <c r="D264" s="166" t="s">
        <v>1187</v>
      </c>
      <c r="E264" s="166" t="s">
        <v>451</v>
      </c>
      <c r="F264" s="166" t="s">
        <v>1188</v>
      </c>
      <c r="G264" s="167">
        <v>30</v>
      </c>
      <c r="H264" s="166" t="s">
        <v>95</v>
      </c>
      <c r="I264" s="166" t="s">
        <v>217</v>
      </c>
      <c r="J264" s="166" t="s">
        <v>218</v>
      </c>
      <c r="K264" s="166" t="s">
        <v>101</v>
      </c>
      <c r="L264" s="166" t="s">
        <v>101</v>
      </c>
      <c r="M264" s="166" t="s">
        <v>1189</v>
      </c>
      <c r="N264" s="166" t="s">
        <v>1190</v>
      </c>
      <c r="O264" s="166" t="s">
        <v>101</v>
      </c>
      <c r="P264" s="168">
        <v>24863.57</v>
      </c>
    </row>
    <row r="265" spans="1:16" ht="27" customHeight="1">
      <c r="A265" s="173" t="s">
        <v>129</v>
      </c>
      <c r="B265" s="165">
        <v>44222</v>
      </c>
      <c r="C265" s="165">
        <v>44222</v>
      </c>
      <c r="D265" s="166" t="s">
        <v>205</v>
      </c>
      <c r="E265" s="166" t="s">
        <v>206</v>
      </c>
      <c r="F265" s="166" t="s">
        <v>207</v>
      </c>
      <c r="G265" s="167">
        <v>204.66</v>
      </c>
      <c r="H265" s="166" t="s">
        <v>95</v>
      </c>
      <c r="I265" s="166" t="s">
        <v>1191</v>
      </c>
      <c r="J265" s="166" t="s">
        <v>1192</v>
      </c>
      <c r="K265" s="166" t="s">
        <v>210</v>
      </c>
      <c r="L265" s="166" t="s">
        <v>211</v>
      </c>
      <c r="M265" s="166" t="s">
        <v>1193</v>
      </c>
      <c r="N265" s="166" t="s">
        <v>1194</v>
      </c>
      <c r="O265" s="166" t="s">
        <v>101</v>
      </c>
      <c r="P265" s="168">
        <v>25068.23</v>
      </c>
    </row>
    <row r="266" spans="1:16" ht="27" customHeight="1">
      <c r="A266" s="173" t="s">
        <v>128</v>
      </c>
      <c r="B266" s="165">
        <v>44222</v>
      </c>
      <c r="C266" s="165">
        <v>44222</v>
      </c>
      <c r="D266" s="166" t="s">
        <v>532</v>
      </c>
      <c r="E266" s="166" t="s">
        <v>222</v>
      </c>
      <c r="F266" s="166" t="s">
        <v>533</v>
      </c>
      <c r="G266" s="167">
        <v>38</v>
      </c>
      <c r="H266" s="166" t="s">
        <v>95</v>
      </c>
      <c r="I266" s="166" t="s">
        <v>217</v>
      </c>
      <c r="J266" s="166" t="s">
        <v>218</v>
      </c>
      <c r="K266" s="166" t="s">
        <v>101</v>
      </c>
      <c r="L266" s="166" t="s">
        <v>101</v>
      </c>
      <c r="M266" s="166" t="s">
        <v>1195</v>
      </c>
      <c r="N266" s="166" t="s">
        <v>1196</v>
      </c>
      <c r="O266" s="166" t="s">
        <v>101</v>
      </c>
      <c r="P266" s="168">
        <v>25106.23</v>
      </c>
    </row>
    <row r="267" spans="1:16" ht="27" customHeight="1">
      <c r="A267" s="173" t="s">
        <v>128</v>
      </c>
      <c r="B267" s="165">
        <v>44223</v>
      </c>
      <c r="C267" s="165">
        <v>44223</v>
      </c>
      <c r="D267" s="166" t="s">
        <v>1197</v>
      </c>
      <c r="E267" s="166" t="s">
        <v>222</v>
      </c>
      <c r="F267" s="166" t="s">
        <v>1198</v>
      </c>
      <c r="G267" s="167">
        <v>30</v>
      </c>
      <c r="H267" s="166" t="s">
        <v>95</v>
      </c>
      <c r="I267" s="166" t="s">
        <v>217</v>
      </c>
      <c r="J267" s="166" t="s">
        <v>218</v>
      </c>
      <c r="K267" s="166" t="s">
        <v>101</v>
      </c>
      <c r="L267" s="166" t="s">
        <v>101</v>
      </c>
      <c r="M267" s="166" t="s">
        <v>1199</v>
      </c>
      <c r="N267" s="166" t="s">
        <v>1200</v>
      </c>
      <c r="O267" s="166" t="s">
        <v>101</v>
      </c>
      <c r="P267" s="168">
        <v>25136.23</v>
      </c>
    </row>
    <row r="268" spans="1:16" ht="27" customHeight="1">
      <c r="A268" s="173" t="s">
        <v>128</v>
      </c>
      <c r="B268" s="165">
        <v>44223</v>
      </c>
      <c r="C268" s="165">
        <v>44223</v>
      </c>
      <c r="D268" s="166" t="s">
        <v>1197</v>
      </c>
      <c r="E268" s="166" t="s">
        <v>222</v>
      </c>
      <c r="F268" s="166" t="s">
        <v>1198</v>
      </c>
      <c r="G268" s="167">
        <v>30</v>
      </c>
      <c r="H268" s="166" t="s">
        <v>95</v>
      </c>
      <c r="I268" s="166" t="s">
        <v>217</v>
      </c>
      <c r="J268" s="166" t="s">
        <v>218</v>
      </c>
      <c r="K268" s="166" t="s">
        <v>101</v>
      </c>
      <c r="L268" s="166" t="s">
        <v>101</v>
      </c>
      <c r="M268" s="166" t="s">
        <v>1201</v>
      </c>
      <c r="N268" s="166" t="s">
        <v>1202</v>
      </c>
      <c r="O268" s="166" t="s">
        <v>101</v>
      </c>
      <c r="P268" s="168">
        <v>25166.23</v>
      </c>
    </row>
    <row r="269" spans="1:16" ht="27" customHeight="1">
      <c r="A269" s="173" t="s">
        <v>128</v>
      </c>
      <c r="B269" s="165">
        <v>44223</v>
      </c>
      <c r="C269" s="165">
        <v>44223</v>
      </c>
      <c r="D269" s="166" t="s">
        <v>1203</v>
      </c>
      <c r="E269" s="166" t="s">
        <v>92</v>
      </c>
      <c r="F269" s="166" t="s">
        <v>1204</v>
      </c>
      <c r="G269" s="167">
        <v>30</v>
      </c>
      <c r="H269" s="166" t="s">
        <v>95</v>
      </c>
      <c r="I269" s="166" t="s">
        <v>217</v>
      </c>
      <c r="J269" s="166" t="s">
        <v>218</v>
      </c>
      <c r="K269" s="166" t="s">
        <v>101</v>
      </c>
      <c r="L269" s="166" t="s">
        <v>101</v>
      </c>
      <c r="M269" s="166" t="s">
        <v>1205</v>
      </c>
      <c r="N269" s="166" t="s">
        <v>1206</v>
      </c>
      <c r="O269" s="166" t="s">
        <v>101</v>
      </c>
      <c r="P269" s="168">
        <v>25196.23</v>
      </c>
    </row>
    <row r="270" spans="1:16" ht="27" customHeight="1">
      <c r="A270" s="173" t="s">
        <v>128</v>
      </c>
      <c r="B270" s="165">
        <v>44224</v>
      </c>
      <c r="C270" s="165">
        <v>44223</v>
      </c>
      <c r="D270" s="166" t="s">
        <v>1207</v>
      </c>
      <c r="E270" s="166" t="s">
        <v>92</v>
      </c>
      <c r="F270" s="166" t="s">
        <v>1208</v>
      </c>
      <c r="G270" s="167">
        <v>30</v>
      </c>
      <c r="H270" s="166" t="s">
        <v>95</v>
      </c>
      <c r="I270" s="166" t="s">
        <v>217</v>
      </c>
      <c r="J270" s="166" t="s">
        <v>218</v>
      </c>
      <c r="K270" s="166" t="s">
        <v>101</v>
      </c>
      <c r="L270" s="166" t="s">
        <v>101</v>
      </c>
      <c r="M270" s="166" t="s">
        <v>1209</v>
      </c>
      <c r="N270" s="166" t="s">
        <v>1210</v>
      </c>
      <c r="O270" s="166" t="s">
        <v>101</v>
      </c>
      <c r="P270" s="168">
        <v>25226.23</v>
      </c>
    </row>
    <row r="271" spans="1:16" ht="27" customHeight="1">
      <c r="A271" s="173" t="s">
        <v>129</v>
      </c>
      <c r="B271" s="165">
        <v>44225</v>
      </c>
      <c r="C271" s="165">
        <v>44225</v>
      </c>
      <c r="D271" s="166" t="s">
        <v>205</v>
      </c>
      <c r="E271" s="166" t="s">
        <v>206</v>
      </c>
      <c r="F271" s="166" t="s">
        <v>207</v>
      </c>
      <c r="G271" s="167">
        <v>255.75</v>
      </c>
      <c r="H271" s="166" t="s">
        <v>95</v>
      </c>
      <c r="I271" s="166" t="s">
        <v>1211</v>
      </c>
      <c r="J271" s="166" t="s">
        <v>1212</v>
      </c>
      <c r="K271" s="166" t="s">
        <v>210</v>
      </c>
      <c r="L271" s="166" t="s">
        <v>211</v>
      </c>
      <c r="M271" s="166" t="s">
        <v>1213</v>
      </c>
      <c r="N271" s="166" t="s">
        <v>1214</v>
      </c>
      <c r="O271" s="166" t="s">
        <v>101</v>
      </c>
      <c r="P271" s="168">
        <v>25481.98</v>
      </c>
    </row>
    <row r="272" spans="1:16" ht="27" customHeight="1">
      <c r="A272" s="173" t="s">
        <v>130</v>
      </c>
      <c r="B272" s="169">
        <v>44225</v>
      </c>
      <c r="C272" s="169">
        <v>44227</v>
      </c>
      <c r="D272" s="170" t="s">
        <v>101</v>
      </c>
      <c r="E272" s="170" t="s">
        <v>101</v>
      </c>
      <c r="F272" s="170" t="s">
        <v>101</v>
      </c>
      <c r="G272" s="171">
        <v>-7</v>
      </c>
      <c r="H272" s="170" t="s">
        <v>95</v>
      </c>
      <c r="I272" s="170" t="s">
        <v>101</v>
      </c>
      <c r="J272" s="170" t="s">
        <v>304</v>
      </c>
      <c r="K272" s="170" t="s">
        <v>101</v>
      </c>
      <c r="L272" s="170" t="s">
        <v>305</v>
      </c>
      <c r="M272" s="170" t="s">
        <v>306</v>
      </c>
      <c r="N272" s="170" t="s">
        <v>1215</v>
      </c>
      <c r="O272" s="170" t="s">
        <v>101</v>
      </c>
      <c r="P272" s="172">
        <v>25474.98</v>
      </c>
    </row>
    <row r="273" spans="1:16" ht="27" customHeight="1">
      <c r="A273" s="173" t="s">
        <v>130</v>
      </c>
      <c r="B273" s="169">
        <v>44225</v>
      </c>
      <c r="C273" s="169">
        <v>44227</v>
      </c>
      <c r="D273" s="170" t="s">
        <v>101</v>
      </c>
      <c r="E273" s="170" t="s">
        <v>101</v>
      </c>
      <c r="F273" s="170" t="s">
        <v>101</v>
      </c>
      <c r="G273" s="171">
        <v>-3.06</v>
      </c>
      <c r="H273" s="170" t="s">
        <v>95</v>
      </c>
      <c r="I273" s="170" t="s">
        <v>101</v>
      </c>
      <c r="J273" s="170" t="s">
        <v>304</v>
      </c>
      <c r="K273" s="170" t="s">
        <v>101</v>
      </c>
      <c r="L273" s="170" t="s">
        <v>305</v>
      </c>
      <c r="M273" s="170" t="s">
        <v>308</v>
      </c>
      <c r="N273" s="170" t="s">
        <v>1216</v>
      </c>
      <c r="O273" s="170" t="s">
        <v>101</v>
      </c>
      <c r="P273" s="172">
        <v>25471.919999999998</v>
      </c>
    </row>
    <row r="274" spans="1:16" ht="27" customHeight="1">
      <c r="A274" s="173" t="s">
        <v>129</v>
      </c>
      <c r="B274" s="169">
        <v>44229</v>
      </c>
      <c r="C274" s="169">
        <v>44229</v>
      </c>
      <c r="D274" s="170" t="s">
        <v>205</v>
      </c>
      <c r="E274" s="170" t="s">
        <v>206</v>
      </c>
      <c r="F274" s="170" t="s">
        <v>207</v>
      </c>
      <c r="G274" s="171">
        <v>2671.78</v>
      </c>
      <c r="H274" s="170" t="s">
        <v>95</v>
      </c>
      <c r="I274" s="170" t="s">
        <v>1217</v>
      </c>
      <c r="J274" s="170" t="s">
        <v>1218</v>
      </c>
      <c r="K274" s="170" t="s">
        <v>210</v>
      </c>
      <c r="L274" s="170" t="s">
        <v>211</v>
      </c>
      <c r="M274" s="170" t="s">
        <v>1219</v>
      </c>
      <c r="N274" s="170" t="s">
        <v>1220</v>
      </c>
      <c r="O274" s="170" t="s">
        <v>101</v>
      </c>
      <c r="P274" s="172">
        <v>28143.7</v>
      </c>
    </row>
    <row r="275" spans="1:16" ht="27" customHeight="1">
      <c r="A275" s="173" t="s">
        <v>129</v>
      </c>
      <c r="B275" s="169">
        <v>44232</v>
      </c>
      <c r="C275" s="169">
        <v>44232</v>
      </c>
      <c r="D275" s="170" t="s">
        <v>205</v>
      </c>
      <c r="E275" s="170" t="s">
        <v>206</v>
      </c>
      <c r="F275" s="170" t="s">
        <v>207</v>
      </c>
      <c r="G275" s="171">
        <v>437.2</v>
      </c>
      <c r="H275" s="170" t="s">
        <v>95</v>
      </c>
      <c r="I275" s="170" t="s">
        <v>1221</v>
      </c>
      <c r="J275" s="170" t="s">
        <v>1222</v>
      </c>
      <c r="K275" s="170" t="s">
        <v>210</v>
      </c>
      <c r="L275" s="170" t="s">
        <v>211</v>
      </c>
      <c r="M275" s="170" t="s">
        <v>1223</v>
      </c>
      <c r="N275" s="170" t="s">
        <v>1224</v>
      </c>
      <c r="O275" s="170" t="s">
        <v>101</v>
      </c>
      <c r="P275" s="172">
        <v>28580.9</v>
      </c>
    </row>
    <row r="276" spans="1:16" ht="27" customHeight="1">
      <c r="A276" s="173" t="s">
        <v>129</v>
      </c>
      <c r="B276" s="169">
        <v>44236</v>
      </c>
      <c r="C276" s="169">
        <v>44236</v>
      </c>
      <c r="D276" s="170" t="s">
        <v>205</v>
      </c>
      <c r="E276" s="170" t="s">
        <v>206</v>
      </c>
      <c r="F276" s="170" t="s">
        <v>207</v>
      </c>
      <c r="G276" s="171">
        <v>96.55</v>
      </c>
      <c r="H276" s="170" t="s">
        <v>95</v>
      </c>
      <c r="I276" s="170" t="s">
        <v>1225</v>
      </c>
      <c r="J276" s="170" t="s">
        <v>1226</v>
      </c>
      <c r="K276" s="170" t="s">
        <v>210</v>
      </c>
      <c r="L276" s="170" t="s">
        <v>211</v>
      </c>
      <c r="M276" s="170" t="s">
        <v>1227</v>
      </c>
      <c r="N276" s="170" t="s">
        <v>1228</v>
      </c>
      <c r="O276" s="170" t="s">
        <v>101</v>
      </c>
      <c r="P276" s="172">
        <v>28677.45</v>
      </c>
    </row>
    <row r="277" spans="1:16" ht="27" customHeight="1">
      <c r="A277" s="173" t="s">
        <v>128</v>
      </c>
      <c r="B277" s="169">
        <v>44236</v>
      </c>
      <c r="C277" s="169">
        <v>44236</v>
      </c>
      <c r="D277" s="170" t="s">
        <v>1229</v>
      </c>
      <c r="E277" s="170" t="s">
        <v>92</v>
      </c>
      <c r="F277" s="170" t="s">
        <v>1230</v>
      </c>
      <c r="G277" s="171">
        <v>30</v>
      </c>
      <c r="H277" s="170" t="s">
        <v>95</v>
      </c>
      <c r="I277" s="170" t="s">
        <v>383</v>
      </c>
      <c r="J277" s="170" t="s">
        <v>384</v>
      </c>
      <c r="K277" s="170" t="s">
        <v>101</v>
      </c>
      <c r="L277" s="170" t="s">
        <v>101</v>
      </c>
      <c r="M277" s="170" t="s">
        <v>1231</v>
      </c>
      <c r="N277" s="170" t="s">
        <v>1232</v>
      </c>
      <c r="O277" s="170" t="s">
        <v>101</v>
      </c>
      <c r="P277" s="172">
        <v>28707.45</v>
      </c>
    </row>
    <row r="278" spans="1:16" ht="27" customHeight="1">
      <c r="A278" s="173" t="s">
        <v>190</v>
      </c>
      <c r="B278" s="169">
        <v>44237</v>
      </c>
      <c r="C278" s="169">
        <v>44237</v>
      </c>
      <c r="D278" s="170" t="s">
        <v>1233</v>
      </c>
      <c r="E278" s="170" t="s">
        <v>222</v>
      </c>
      <c r="F278" s="170" t="s">
        <v>1234</v>
      </c>
      <c r="G278" s="171">
        <v>-149</v>
      </c>
      <c r="H278" s="170" t="s">
        <v>95</v>
      </c>
      <c r="I278" s="170" t="s">
        <v>1235</v>
      </c>
      <c r="J278" s="170" t="s">
        <v>1236</v>
      </c>
      <c r="K278" s="170" t="s">
        <v>101</v>
      </c>
      <c r="L278" s="170" t="s">
        <v>1237</v>
      </c>
      <c r="M278" s="170" t="s">
        <v>1238</v>
      </c>
      <c r="N278" s="170" t="s">
        <v>1239</v>
      </c>
      <c r="O278" s="170" t="s">
        <v>101</v>
      </c>
      <c r="P278" s="172">
        <v>28558.45</v>
      </c>
    </row>
    <row r="279" spans="1:16" ht="27" customHeight="1">
      <c r="A279" s="173" t="s">
        <v>129</v>
      </c>
      <c r="B279" s="169">
        <v>44239</v>
      </c>
      <c r="C279" s="169">
        <v>44239</v>
      </c>
      <c r="D279" s="170" t="s">
        <v>205</v>
      </c>
      <c r="E279" s="170" t="s">
        <v>206</v>
      </c>
      <c r="F279" s="170" t="s">
        <v>207</v>
      </c>
      <c r="G279" s="171">
        <v>39.89</v>
      </c>
      <c r="H279" s="170" t="s">
        <v>95</v>
      </c>
      <c r="I279" s="170" t="s">
        <v>1240</v>
      </c>
      <c r="J279" s="170" t="s">
        <v>1241</v>
      </c>
      <c r="K279" s="170" t="s">
        <v>210</v>
      </c>
      <c r="L279" s="170" t="s">
        <v>211</v>
      </c>
      <c r="M279" s="170" t="s">
        <v>1242</v>
      </c>
      <c r="N279" s="170" t="s">
        <v>1243</v>
      </c>
      <c r="O279" s="170" t="s">
        <v>101</v>
      </c>
      <c r="P279" s="172">
        <v>28598.34</v>
      </c>
    </row>
    <row r="280" spans="1:16" ht="27" customHeight="1">
      <c r="A280" s="173" t="s">
        <v>129</v>
      </c>
      <c r="B280" s="169">
        <v>44243</v>
      </c>
      <c r="C280" s="169">
        <v>44243</v>
      </c>
      <c r="D280" s="170" t="s">
        <v>205</v>
      </c>
      <c r="E280" s="170" t="s">
        <v>206</v>
      </c>
      <c r="F280" s="170" t="s">
        <v>207</v>
      </c>
      <c r="G280" s="171">
        <v>157.37</v>
      </c>
      <c r="H280" s="170" t="s">
        <v>95</v>
      </c>
      <c r="I280" s="170" t="s">
        <v>1244</v>
      </c>
      <c r="J280" s="170" t="s">
        <v>1245</v>
      </c>
      <c r="K280" s="170" t="s">
        <v>210</v>
      </c>
      <c r="L280" s="170" t="s">
        <v>211</v>
      </c>
      <c r="M280" s="170" t="s">
        <v>1246</v>
      </c>
      <c r="N280" s="170" t="s">
        <v>1247</v>
      </c>
      <c r="O280" s="170" t="s">
        <v>101</v>
      </c>
      <c r="P280" s="172">
        <v>28755.71</v>
      </c>
    </row>
    <row r="281" spans="1:16" ht="27" customHeight="1">
      <c r="A281" s="173" t="s">
        <v>129</v>
      </c>
      <c r="B281" s="169">
        <v>44246</v>
      </c>
      <c r="C281" s="169">
        <v>44246</v>
      </c>
      <c r="D281" s="170" t="s">
        <v>205</v>
      </c>
      <c r="E281" s="170" t="s">
        <v>206</v>
      </c>
      <c r="F281" s="170" t="s">
        <v>207</v>
      </c>
      <c r="G281" s="171">
        <v>24.12</v>
      </c>
      <c r="H281" s="170" t="s">
        <v>95</v>
      </c>
      <c r="I281" s="170" t="s">
        <v>1248</v>
      </c>
      <c r="J281" s="170" t="s">
        <v>1249</v>
      </c>
      <c r="K281" s="170" t="s">
        <v>210</v>
      </c>
      <c r="L281" s="170" t="s">
        <v>211</v>
      </c>
      <c r="M281" s="170" t="s">
        <v>1250</v>
      </c>
      <c r="N281" s="170" t="s">
        <v>1251</v>
      </c>
      <c r="O281" s="170" t="s">
        <v>101</v>
      </c>
      <c r="P281" s="172">
        <v>28779.83</v>
      </c>
    </row>
    <row r="282" spans="1:16" ht="27" customHeight="1">
      <c r="A282" s="173" t="s">
        <v>129</v>
      </c>
      <c r="B282" s="169">
        <v>44250</v>
      </c>
      <c r="C282" s="169">
        <v>44250</v>
      </c>
      <c r="D282" s="170" t="s">
        <v>205</v>
      </c>
      <c r="E282" s="170" t="s">
        <v>206</v>
      </c>
      <c r="F282" s="170" t="s">
        <v>207</v>
      </c>
      <c r="G282" s="171">
        <v>31.11</v>
      </c>
      <c r="H282" s="170" t="s">
        <v>95</v>
      </c>
      <c r="I282" s="170" t="s">
        <v>1252</v>
      </c>
      <c r="J282" s="170" t="s">
        <v>1253</v>
      </c>
      <c r="K282" s="170" t="s">
        <v>210</v>
      </c>
      <c r="L282" s="170" t="s">
        <v>211</v>
      </c>
      <c r="M282" s="170" t="s">
        <v>1254</v>
      </c>
      <c r="N282" s="170" t="s">
        <v>1255</v>
      </c>
      <c r="O282" s="170" t="s">
        <v>101</v>
      </c>
      <c r="P282" s="172">
        <v>28810.94</v>
      </c>
    </row>
    <row r="283" spans="1:16" ht="27" customHeight="1">
      <c r="A283" s="173" t="s">
        <v>130</v>
      </c>
      <c r="B283" s="169">
        <v>44253</v>
      </c>
      <c r="C283" s="169">
        <v>44255</v>
      </c>
      <c r="D283" s="170" t="s">
        <v>101</v>
      </c>
      <c r="E283" s="170" t="s">
        <v>101</v>
      </c>
      <c r="F283" s="170" t="s">
        <v>101</v>
      </c>
      <c r="G283" s="171">
        <v>-7</v>
      </c>
      <c r="H283" s="170" t="s">
        <v>95</v>
      </c>
      <c r="I283" s="170" t="s">
        <v>101</v>
      </c>
      <c r="J283" s="170" t="s">
        <v>304</v>
      </c>
      <c r="K283" s="170" t="s">
        <v>101</v>
      </c>
      <c r="L283" s="170" t="s">
        <v>305</v>
      </c>
      <c r="M283" s="170" t="s">
        <v>306</v>
      </c>
      <c r="N283" s="170" t="s">
        <v>1256</v>
      </c>
      <c r="O283" s="170" t="s">
        <v>101</v>
      </c>
      <c r="P283" s="172">
        <v>28803.94</v>
      </c>
    </row>
    <row r="284" spans="1:16" ht="27" customHeight="1">
      <c r="A284" s="173" t="s">
        <v>129</v>
      </c>
      <c r="B284" s="169">
        <v>44257</v>
      </c>
      <c r="C284" s="169">
        <v>44257</v>
      </c>
      <c r="D284" s="170" t="s">
        <v>205</v>
      </c>
      <c r="E284" s="170" t="s">
        <v>206</v>
      </c>
      <c r="F284" s="170" t="s">
        <v>207</v>
      </c>
      <c r="G284" s="171">
        <v>64.05</v>
      </c>
      <c r="H284" s="170" t="s">
        <v>95</v>
      </c>
      <c r="I284" s="170" t="s">
        <v>1257</v>
      </c>
      <c r="J284" s="170" t="s">
        <v>1258</v>
      </c>
      <c r="K284" s="170" t="s">
        <v>210</v>
      </c>
      <c r="L284" s="170" t="s">
        <v>211</v>
      </c>
      <c r="M284" s="170" t="s">
        <v>1259</v>
      </c>
      <c r="N284" s="170" t="s">
        <v>1260</v>
      </c>
      <c r="O284" s="170" t="s">
        <v>101</v>
      </c>
      <c r="P284" s="172">
        <v>28867.99</v>
      </c>
    </row>
    <row r="285" spans="1:16" ht="27" customHeight="1">
      <c r="A285" s="173" t="s">
        <v>129</v>
      </c>
      <c r="B285" s="169">
        <v>44260</v>
      </c>
      <c r="C285" s="169">
        <v>44260</v>
      </c>
      <c r="D285" s="170" t="s">
        <v>205</v>
      </c>
      <c r="E285" s="170" t="s">
        <v>206</v>
      </c>
      <c r="F285" s="170" t="s">
        <v>207</v>
      </c>
      <c r="G285" s="171">
        <v>151.94</v>
      </c>
      <c r="H285" s="170" t="s">
        <v>95</v>
      </c>
      <c r="I285" s="170" t="s">
        <v>1261</v>
      </c>
      <c r="J285" s="170" t="s">
        <v>1262</v>
      </c>
      <c r="K285" s="170" t="s">
        <v>210</v>
      </c>
      <c r="L285" s="170" t="s">
        <v>211</v>
      </c>
      <c r="M285" s="170" t="s">
        <v>1263</v>
      </c>
      <c r="N285" s="170" t="s">
        <v>1264</v>
      </c>
      <c r="O285" s="170" t="s">
        <v>101</v>
      </c>
      <c r="P285" s="172">
        <v>29019.93</v>
      </c>
    </row>
    <row r="286" spans="1:16" ht="27" customHeight="1">
      <c r="A286" s="173" t="s">
        <v>1306</v>
      </c>
      <c r="B286" s="169">
        <v>44265</v>
      </c>
      <c r="C286" s="169">
        <v>44265</v>
      </c>
      <c r="D286" s="170" t="s">
        <v>1265</v>
      </c>
      <c r="E286" s="170" t="s">
        <v>222</v>
      </c>
      <c r="F286" s="170" t="s">
        <v>1266</v>
      </c>
      <c r="G286" s="171">
        <v>-2130</v>
      </c>
      <c r="H286" s="170" t="s">
        <v>95</v>
      </c>
      <c r="I286" s="170" t="s">
        <v>1267</v>
      </c>
      <c r="J286" s="170" t="s">
        <v>1268</v>
      </c>
      <c r="K286" s="170" t="s">
        <v>101</v>
      </c>
      <c r="L286" s="170" t="s">
        <v>101</v>
      </c>
      <c r="M286" s="170" t="s">
        <v>1269</v>
      </c>
      <c r="N286" s="170" t="s">
        <v>1270</v>
      </c>
      <c r="O286" s="170" t="s">
        <v>101</v>
      </c>
      <c r="P286" s="172">
        <v>26889.93</v>
      </c>
    </row>
    <row r="287" spans="1:16" ht="27" customHeight="1">
      <c r="A287" s="173" t="s">
        <v>128</v>
      </c>
      <c r="B287" s="169">
        <v>44267</v>
      </c>
      <c r="C287" s="169">
        <v>44267</v>
      </c>
      <c r="D287" s="170" t="s">
        <v>1271</v>
      </c>
      <c r="E287" s="170" t="s">
        <v>215</v>
      </c>
      <c r="F287" s="170" t="s">
        <v>1272</v>
      </c>
      <c r="G287" s="171">
        <v>30</v>
      </c>
      <c r="H287" s="170" t="s">
        <v>95</v>
      </c>
      <c r="I287" s="170" t="s">
        <v>101</v>
      </c>
      <c r="J287" s="170" t="s">
        <v>218</v>
      </c>
      <c r="K287" s="170" t="s">
        <v>101</v>
      </c>
      <c r="L287" s="170" t="s">
        <v>101</v>
      </c>
      <c r="M287" s="170" t="s">
        <v>1273</v>
      </c>
      <c r="N287" s="170" t="s">
        <v>1274</v>
      </c>
      <c r="O287" s="170" t="s">
        <v>101</v>
      </c>
      <c r="P287" s="172">
        <v>26919.93</v>
      </c>
    </row>
    <row r="288" spans="1:16" ht="27" customHeight="1">
      <c r="A288" s="173" t="s">
        <v>132</v>
      </c>
      <c r="B288" s="169">
        <v>44270</v>
      </c>
      <c r="C288" s="169">
        <v>44270</v>
      </c>
      <c r="D288" s="170" t="s">
        <v>1275</v>
      </c>
      <c r="E288" s="170" t="s">
        <v>491</v>
      </c>
      <c r="F288" s="170" t="s">
        <v>1276</v>
      </c>
      <c r="G288" s="171">
        <v>-3.5</v>
      </c>
      <c r="H288" s="170" t="s">
        <v>95</v>
      </c>
      <c r="I288" s="170" t="s">
        <v>1277</v>
      </c>
      <c r="J288" s="170" t="s">
        <v>1278</v>
      </c>
      <c r="K288" s="170" t="s">
        <v>101</v>
      </c>
      <c r="L288" s="170" t="s">
        <v>1279</v>
      </c>
      <c r="M288" s="170" t="s">
        <v>1280</v>
      </c>
      <c r="N288" s="170" t="s">
        <v>1281</v>
      </c>
      <c r="O288" s="170" t="s">
        <v>101</v>
      </c>
      <c r="P288" s="172">
        <v>26916.43</v>
      </c>
    </row>
    <row r="289" spans="1:16" ht="27" customHeight="1">
      <c r="A289" s="173" t="s">
        <v>141</v>
      </c>
      <c r="B289" s="169">
        <v>44277</v>
      </c>
      <c r="C289" s="169">
        <v>44277</v>
      </c>
      <c r="D289" s="170" t="s">
        <v>1282</v>
      </c>
      <c r="E289" s="170" t="s">
        <v>222</v>
      </c>
      <c r="F289" s="170" t="s">
        <v>1283</v>
      </c>
      <c r="G289" s="171">
        <v>-600</v>
      </c>
      <c r="H289" s="170" t="s">
        <v>95</v>
      </c>
      <c r="I289" s="170" t="s">
        <v>1284</v>
      </c>
      <c r="J289" s="170" t="s">
        <v>1285</v>
      </c>
      <c r="K289" s="170" t="s">
        <v>101</v>
      </c>
      <c r="L289" s="170" t="s">
        <v>279</v>
      </c>
      <c r="M289" s="170" t="s">
        <v>1286</v>
      </c>
      <c r="N289" s="170" t="s">
        <v>1287</v>
      </c>
      <c r="O289" s="170" t="s">
        <v>101</v>
      </c>
      <c r="P289" s="172">
        <v>26316.43</v>
      </c>
    </row>
    <row r="290" spans="1:16" ht="27" customHeight="1">
      <c r="A290" s="173" t="s">
        <v>129</v>
      </c>
      <c r="B290" s="169">
        <v>44278</v>
      </c>
      <c r="C290" s="169">
        <v>44278</v>
      </c>
      <c r="D290" s="170" t="s">
        <v>205</v>
      </c>
      <c r="E290" s="170" t="s">
        <v>206</v>
      </c>
      <c r="F290" s="170" t="s">
        <v>207</v>
      </c>
      <c r="G290" s="171">
        <v>33.69</v>
      </c>
      <c r="H290" s="170" t="s">
        <v>95</v>
      </c>
      <c r="I290" s="170" t="s">
        <v>1288</v>
      </c>
      <c r="J290" s="170" t="s">
        <v>1289</v>
      </c>
      <c r="K290" s="170" t="s">
        <v>210</v>
      </c>
      <c r="L290" s="170" t="s">
        <v>211</v>
      </c>
      <c r="M290" s="170" t="s">
        <v>1290</v>
      </c>
      <c r="N290" s="170" t="s">
        <v>1291</v>
      </c>
      <c r="O290" s="170" t="s">
        <v>101</v>
      </c>
      <c r="P290" s="172">
        <v>26350.12</v>
      </c>
    </row>
    <row r="291" spans="1:16" ht="27" customHeight="1">
      <c r="A291" s="173" t="s">
        <v>128</v>
      </c>
      <c r="B291" s="169">
        <v>44279</v>
      </c>
      <c r="C291" s="169">
        <v>44279</v>
      </c>
      <c r="D291" s="170" t="s">
        <v>1292</v>
      </c>
      <c r="E291" s="170" t="s">
        <v>92</v>
      </c>
      <c r="F291" s="170" t="s">
        <v>1293</v>
      </c>
      <c r="G291" s="171">
        <v>30</v>
      </c>
      <c r="H291" s="170" t="s">
        <v>95</v>
      </c>
      <c r="I291" s="170" t="s">
        <v>1294</v>
      </c>
      <c r="J291" s="170" t="s">
        <v>1295</v>
      </c>
      <c r="K291" s="170" t="s">
        <v>101</v>
      </c>
      <c r="L291" s="170" t="s">
        <v>279</v>
      </c>
      <c r="M291" s="170" t="s">
        <v>1296</v>
      </c>
      <c r="N291" s="170" t="s">
        <v>1297</v>
      </c>
      <c r="O291" s="170" t="s">
        <v>101</v>
      </c>
      <c r="P291" s="172">
        <v>26380.12</v>
      </c>
    </row>
    <row r="292" spans="1:16" ht="27" customHeight="1">
      <c r="A292" s="173" t="s">
        <v>128</v>
      </c>
      <c r="B292" s="169">
        <v>44284</v>
      </c>
      <c r="C292" s="169">
        <v>44284</v>
      </c>
      <c r="D292" s="170" t="s">
        <v>1298</v>
      </c>
      <c r="E292" s="170" t="s">
        <v>222</v>
      </c>
      <c r="F292" s="170" t="s">
        <v>1299</v>
      </c>
      <c r="G292" s="171">
        <v>30</v>
      </c>
      <c r="H292" s="170" t="s">
        <v>95</v>
      </c>
      <c r="I292" s="170" t="s">
        <v>511</v>
      </c>
      <c r="J292" s="170" t="s">
        <v>218</v>
      </c>
      <c r="K292" s="170" t="s">
        <v>101</v>
      </c>
      <c r="L292" s="170" t="s">
        <v>279</v>
      </c>
      <c r="M292" s="170" t="s">
        <v>1300</v>
      </c>
      <c r="N292" s="170" t="s">
        <v>1301</v>
      </c>
      <c r="O292" s="170" t="s">
        <v>101</v>
      </c>
      <c r="P292" s="172">
        <v>26410.12</v>
      </c>
    </row>
    <row r="293" spans="1:16" ht="27" customHeight="1">
      <c r="A293" s="173" t="s">
        <v>130</v>
      </c>
      <c r="B293" s="169">
        <v>44286</v>
      </c>
      <c r="C293" s="169">
        <v>44286</v>
      </c>
      <c r="D293" s="170" t="s">
        <v>101</v>
      </c>
      <c r="E293" s="170" t="s">
        <v>101</v>
      </c>
      <c r="F293" s="170" t="s">
        <v>101</v>
      </c>
      <c r="G293" s="171">
        <v>-7</v>
      </c>
      <c r="H293" s="170" t="s">
        <v>95</v>
      </c>
      <c r="I293" s="170" t="s">
        <v>101</v>
      </c>
      <c r="J293" s="170" t="s">
        <v>304</v>
      </c>
      <c r="K293" s="170" t="s">
        <v>101</v>
      </c>
      <c r="L293" s="170" t="s">
        <v>305</v>
      </c>
      <c r="M293" s="170" t="s">
        <v>306</v>
      </c>
      <c r="N293" s="170" t="s">
        <v>1302</v>
      </c>
      <c r="O293" s="170" t="s">
        <v>101</v>
      </c>
      <c r="P293" s="172">
        <v>26403.119999999999</v>
      </c>
    </row>
    <row r="294" spans="1:16" ht="27" customHeight="1">
      <c r="A294" s="173" t="s">
        <v>143</v>
      </c>
      <c r="B294" s="174">
        <v>44292</v>
      </c>
      <c r="C294" s="174">
        <v>44292</v>
      </c>
      <c r="D294" s="175" t="s">
        <v>1334</v>
      </c>
      <c r="E294" s="175" t="s">
        <v>1335</v>
      </c>
      <c r="F294" s="175" t="s">
        <v>1336</v>
      </c>
      <c r="G294" s="176">
        <v>-400</v>
      </c>
      <c r="H294" s="175" t="s">
        <v>95</v>
      </c>
      <c r="I294" s="175" t="s">
        <v>1337</v>
      </c>
      <c r="J294" s="175" t="s">
        <v>1338</v>
      </c>
      <c r="K294" s="175" t="s">
        <v>101</v>
      </c>
      <c r="L294" s="175" t="s">
        <v>279</v>
      </c>
      <c r="M294" s="175" t="s">
        <v>1339</v>
      </c>
      <c r="N294" s="175" t="s">
        <v>1340</v>
      </c>
      <c r="O294" s="175" t="s">
        <v>101</v>
      </c>
      <c r="P294" s="177">
        <v>26003.119999999999</v>
      </c>
    </row>
    <row r="295" spans="1:16" ht="27" customHeight="1">
      <c r="A295" s="173" t="s">
        <v>128</v>
      </c>
      <c r="B295" s="174">
        <v>44295</v>
      </c>
      <c r="C295" s="174">
        <v>44295</v>
      </c>
      <c r="D295" s="175" t="s">
        <v>541</v>
      </c>
      <c r="E295" s="175" t="s">
        <v>299</v>
      </c>
      <c r="F295" s="175" t="s">
        <v>542</v>
      </c>
      <c r="G295" s="176">
        <v>30</v>
      </c>
      <c r="H295" s="175" t="s">
        <v>95</v>
      </c>
      <c r="I295" s="175" t="s">
        <v>217</v>
      </c>
      <c r="J295" s="175" t="s">
        <v>218</v>
      </c>
      <c r="K295" s="175" t="s">
        <v>101</v>
      </c>
      <c r="L295" s="175" t="s">
        <v>101</v>
      </c>
      <c r="M295" s="175" t="s">
        <v>1341</v>
      </c>
      <c r="N295" s="175" t="s">
        <v>1342</v>
      </c>
      <c r="O295" s="175" t="s">
        <v>101</v>
      </c>
      <c r="P295" s="177">
        <v>26033.119999999999</v>
      </c>
    </row>
    <row r="296" spans="1:16" ht="27" customHeight="1">
      <c r="A296" s="173" t="s">
        <v>129</v>
      </c>
      <c r="B296" s="174">
        <v>44302</v>
      </c>
      <c r="C296" s="174">
        <v>44302</v>
      </c>
      <c r="D296" s="175" t="s">
        <v>205</v>
      </c>
      <c r="E296" s="175" t="s">
        <v>206</v>
      </c>
      <c r="F296" s="175" t="s">
        <v>207</v>
      </c>
      <c r="G296" s="176">
        <v>88.76</v>
      </c>
      <c r="H296" s="175" t="s">
        <v>95</v>
      </c>
      <c r="I296" s="175" t="s">
        <v>1343</v>
      </c>
      <c r="J296" s="175" t="s">
        <v>1344</v>
      </c>
      <c r="K296" s="175" t="s">
        <v>210</v>
      </c>
      <c r="L296" s="175" t="s">
        <v>211</v>
      </c>
      <c r="M296" s="175" t="s">
        <v>1345</v>
      </c>
      <c r="N296" s="175" t="s">
        <v>1346</v>
      </c>
      <c r="O296" s="175" t="s">
        <v>101</v>
      </c>
      <c r="P296" s="177">
        <v>26121.88</v>
      </c>
    </row>
    <row r="297" spans="1:16" ht="27" customHeight="1">
      <c r="A297" s="173" t="s">
        <v>190</v>
      </c>
      <c r="B297" s="174">
        <v>44312</v>
      </c>
      <c r="C297" s="174">
        <v>44312</v>
      </c>
      <c r="D297" s="175" t="s">
        <v>1347</v>
      </c>
      <c r="E297" s="175" t="s">
        <v>1348</v>
      </c>
      <c r="F297" s="175" t="s">
        <v>1349</v>
      </c>
      <c r="G297" s="176">
        <v>-754.58</v>
      </c>
      <c r="H297" s="175" t="s">
        <v>95</v>
      </c>
      <c r="I297" s="175" t="s">
        <v>1350</v>
      </c>
      <c r="J297" s="175" t="s">
        <v>1351</v>
      </c>
      <c r="K297" s="175" t="s">
        <v>101</v>
      </c>
      <c r="L297" s="175" t="s">
        <v>340</v>
      </c>
      <c r="M297" s="175" t="s">
        <v>1352</v>
      </c>
      <c r="N297" s="175" t="s">
        <v>1353</v>
      </c>
      <c r="O297" s="175" t="s">
        <v>101</v>
      </c>
      <c r="P297" s="177">
        <v>25367.3</v>
      </c>
    </row>
    <row r="298" spans="1:16" ht="27" customHeight="1">
      <c r="A298" s="173" t="s">
        <v>128</v>
      </c>
      <c r="B298" s="174">
        <v>44312</v>
      </c>
      <c r="C298" s="174">
        <v>44312</v>
      </c>
      <c r="D298" s="175" t="s">
        <v>1354</v>
      </c>
      <c r="E298" s="175" t="s">
        <v>222</v>
      </c>
      <c r="F298" s="175" t="s">
        <v>1355</v>
      </c>
      <c r="G298" s="176">
        <v>30</v>
      </c>
      <c r="H298" s="175" t="s">
        <v>95</v>
      </c>
      <c r="I298" s="175" t="s">
        <v>217</v>
      </c>
      <c r="J298" s="175" t="s">
        <v>218</v>
      </c>
      <c r="K298" s="175" t="s">
        <v>101</v>
      </c>
      <c r="L298" s="175" t="s">
        <v>101</v>
      </c>
      <c r="M298" s="175" t="s">
        <v>1356</v>
      </c>
      <c r="N298" s="175" t="s">
        <v>1357</v>
      </c>
      <c r="O298" s="175" t="s">
        <v>101</v>
      </c>
      <c r="P298" s="177">
        <v>25397.3</v>
      </c>
    </row>
    <row r="299" spans="1:16" ht="27" customHeight="1">
      <c r="A299" s="173" t="s">
        <v>128</v>
      </c>
      <c r="B299" s="174">
        <v>44313</v>
      </c>
      <c r="C299" s="174">
        <v>44313</v>
      </c>
      <c r="D299" s="175" t="s">
        <v>1358</v>
      </c>
      <c r="E299" s="175" t="s">
        <v>215</v>
      </c>
      <c r="F299" s="175" t="s">
        <v>1359</v>
      </c>
      <c r="G299" s="176">
        <v>30</v>
      </c>
      <c r="H299" s="175" t="s">
        <v>95</v>
      </c>
      <c r="I299" s="175" t="s">
        <v>217</v>
      </c>
      <c r="J299" s="175" t="s">
        <v>218</v>
      </c>
      <c r="K299" s="175" t="s">
        <v>101</v>
      </c>
      <c r="L299" s="175" t="s">
        <v>101</v>
      </c>
      <c r="M299" s="175" t="s">
        <v>1360</v>
      </c>
      <c r="N299" s="175" t="s">
        <v>1361</v>
      </c>
      <c r="O299" s="175" t="s">
        <v>101</v>
      </c>
      <c r="P299" s="177">
        <v>25427.3</v>
      </c>
    </row>
    <row r="300" spans="1:16" ht="27" customHeight="1">
      <c r="A300" s="173" t="s">
        <v>130</v>
      </c>
      <c r="B300" s="174">
        <v>44316</v>
      </c>
      <c r="C300" s="174">
        <v>44316</v>
      </c>
      <c r="D300" s="175" t="s">
        <v>101</v>
      </c>
      <c r="E300" s="175" t="s">
        <v>101</v>
      </c>
      <c r="F300" s="175" t="s">
        <v>101</v>
      </c>
      <c r="G300" s="176">
        <v>-7</v>
      </c>
      <c r="H300" s="175" t="s">
        <v>95</v>
      </c>
      <c r="I300" s="175" t="s">
        <v>101</v>
      </c>
      <c r="J300" s="175" t="s">
        <v>304</v>
      </c>
      <c r="K300" s="175" t="s">
        <v>101</v>
      </c>
      <c r="L300" s="175" t="s">
        <v>305</v>
      </c>
      <c r="M300" s="175" t="s">
        <v>306</v>
      </c>
      <c r="N300" s="175" t="s">
        <v>1362</v>
      </c>
      <c r="O300" s="175" t="s">
        <v>101</v>
      </c>
      <c r="P300" s="177">
        <v>25420.3</v>
      </c>
    </row>
    <row r="301" spans="1:16" ht="27" customHeight="1">
      <c r="A301" s="173" t="s">
        <v>128</v>
      </c>
      <c r="B301" s="174">
        <v>44320</v>
      </c>
      <c r="C301" s="174">
        <v>44320</v>
      </c>
      <c r="D301" s="175" t="s">
        <v>1363</v>
      </c>
      <c r="E301" s="175" t="s">
        <v>222</v>
      </c>
      <c r="F301" s="175" t="s">
        <v>1364</v>
      </c>
      <c r="G301" s="176">
        <v>30</v>
      </c>
      <c r="H301" s="175" t="s">
        <v>95</v>
      </c>
      <c r="I301" s="175" t="s">
        <v>217</v>
      </c>
      <c r="J301" s="175" t="s">
        <v>218</v>
      </c>
      <c r="K301" s="175" t="s">
        <v>101</v>
      </c>
      <c r="L301" s="175" t="s">
        <v>101</v>
      </c>
      <c r="M301" s="175" t="s">
        <v>1365</v>
      </c>
      <c r="N301" s="175" t="s">
        <v>1366</v>
      </c>
      <c r="O301" s="175" t="s">
        <v>101</v>
      </c>
      <c r="P301" s="177">
        <v>25450.3</v>
      </c>
    </row>
    <row r="302" spans="1:16" ht="27" customHeight="1">
      <c r="A302" s="173" t="s">
        <v>128</v>
      </c>
      <c r="B302" s="174">
        <v>44322</v>
      </c>
      <c r="C302" s="174">
        <v>44322</v>
      </c>
      <c r="D302" s="175" t="s">
        <v>1367</v>
      </c>
      <c r="E302" s="175" t="s">
        <v>227</v>
      </c>
      <c r="F302" s="175" t="s">
        <v>1368</v>
      </c>
      <c r="G302" s="176">
        <v>30</v>
      </c>
      <c r="H302" s="175" t="s">
        <v>95</v>
      </c>
      <c r="I302" s="175" t="s">
        <v>217</v>
      </c>
      <c r="J302" s="175" t="s">
        <v>218</v>
      </c>
      <c r="K302" s="175" t="s">
        <v>101</v>
      </c>
      <c r="L302" s="175" t="s">
        <v>101</v>
      </c>
      <c r="M302" s="175" t="s">
        <v>1369</v>
      </c>
      <c r="N302" s="175" t="s">
        <v>1370</v>
      </c>
      <c r="O302" s="175" t="s">
        <v>101</v>
      </c>
      <c r="P302" s="177">
        <v>25480.3</v>
      </c>
    </row>
    <row r="303" spans="1:16" ht="27" customHeight="1">
      <c r="A303" s="173" t="s">
        <v>190</v>
      </c>
      <c r="B303" s="183">
        <v>44326</v>
      </c>
      <c r="C303" s="183">
        <v>44326</v>
      </c>
      <c r="D303" s="184" t="s">
        <v>1371</v>
      </c>
      <c r="E303" s="184" t="s">
        <v>227</v>
      </c>
      <c r="F303" s="184" t="s">
        <v>1372</v>
      </c>
      <c r="G303" s="185">
        <v>-1503.35</v>
      </c>
      <c r="H303" s="184" t="s">
        <v>95</v>
      </c>
      <c r="I303" s="184" t="s">
        <v>1373</v>
      </c>
      <c r="J303" s="184" t="s">
        <v>1374</v>
      </c>
      <c r="K303" s="184" t="s">
        <v>101</v>
      </c>
      <c r="L303" s="184" t="s">
        <v>340</v>
      </c>
      <c r="M303" s="184" t="s">
        <v>1375</v>
      </c>
      <c r="N303" s="184" t="s">
        <v>1376</v>
      </c>
      <c r="O303" s="184" t="s">
        <v>101</v>
      </c>
      <c r="P303" s="186">
        <v>23976.95</v>
      </c>
    </row>
    <row r="304" spans="1:16" ht="27" customHeight="1">
      <c r="A304" s="173" t="s">
        <v>128</v>
      </c>
      <c r="B304" s="183">
        <v>44326</v>
      </c>
      <c r="C304" s="183">
        <v>44326</v>
      </c>
      <c r="D304" s="184" t="s">
        <v>1377</v>
      </c>
      <c r="E304" s="184" t="s">
        <v>222</v>
      </c>
      <c r="F304" s="184" t="s">
        <v>1378</v>
      </c>
      <c r="G304" s="185">
        <v>30</v>
      </c>
      <c r="H304" s="184" t="s">
        <v>95</v>
      </c>
      <c r="I304" s="184" t="s">
        <v>217</v>
      </c>
      <c r="J304" s="184" t="s">
        <v>218</v>
      </c>
      <c r="K304" s="184" t="s">
        <v>101</v>
      </c>
      <c r="L304" s="184" t="s">
        <v>101</v>
      </c>
      <c r="M304" s="184" t="s">
        <v>1379</v>
      </c>
      <c r="N304" s="184" t="s">
        <v>1380</v>
      </c>
      <c r="O304" s="184" t="s">
        <v>101</v>
      </c>
      <c r="P304" s="186">
        <v>24006.95</v>
      </c>
    </row>
    <row r="305" spans="1:16" ht="27" customHeight="1">
      <c r="A305" s="173" t="s">
        <v>129</v>
      </c>
      <c r="B305" s="183">
        <v>44330</v>
      </c>
      <c r="C305" s="183">
        <v>44330</v>
      </c>
      <c r="D305" s="184" t="s">
        <v>205</v>
      </c>
      <c r="E305" s="184" t="s">
        <v>206</v>
      </c>
      <c r="F305" s="184" t="s">
        <v>207</v>
      </c>
      <c r="G305" s="185">
        <v>125.56</v>
      </c>
      <c r="H305" s="184" t="s">
        <v>95</v>
      </c>
      <c r="I305" s="184" t="s">
        <v>1381</v>
      </c>
      <c r="J305" s="184" t="s">
        <v>1382</v>
      </c>
      <c r="K305" s="184" t="s">
        <v>210</v>
      </c>
      <c r="L305" s="184" t="s">
        <v>211</v>
      </c>
      <c r="M305" s="184" t="s">
        <v>1383</v>
      </c>
      <c r="N305" s="184" t="s">
        <v>1384</v>
      </c>
      <c r="O305" s="184" t="s">
        <v>101</v>
      </c>
      <c r="P305" s="186">
        <v>24132.51</v>
      </c>
    </row>
    <row r="306" spans="1:16" ht="27" customHeight="1">
      <c r="A306" s="173" t="s">
        <v>128</v>
      </c>
      <c r="B306" s="183">
        <v>44333</v>
      </c>
      <c r="C306" s="183">
        <v>44331</v>
      </c>
      <c r="D306" s="184" t="s">
        <v>1385</v>
      </c>
      <c r="E306" s="184" t="s">
        <v>92</v>
      </c>
      <c r="F306" s="184" t="s">
        <v>1386</v>
      </c>
      <c r="G306" s="185">
        <v>30</v>
      </c>
      <c r="H306" s="184" t="s">
        <v>95</v>
      </c>
      <c r="I306" s="184" t="s">
        <v>1387</v>
      </c>
      <c r="J306" s="184" t="s">
        <v>1388</v>
      </c>
      <c r="K306" s="184" t="s">
        <v>101</v>
      </c>
      <c r="L306" s="184" t="s">
        <v>279</v>
      </c>
      <c r="M306" s="184" t="s">
        <v>1389</v>
      </c>
      <c r="N306" s="184" t="s">
        <v>1390</v>
      </c>
      <c r="O306" s="184" t="s">
        <v>101</v>
      </c>
      <c r="P306" s="186">
        <v>24162.51</v>
      </c>
    </row>
    <row r="307" spans="1:16" ht="27" customHeight="1">
      <c r="A307" s="173" t="s">
        <v>128</v>
      </c>
      <c r="B307" s="183">
        <v>44333</v>
      </c>
      <c r="C307" s="183">
        <v>44333</v>
      </c>
      <c r="D307" s="184" t="s">
        <v>1391</v>
      </c>
      <c r="E307" s="184" t="s">
        <v>222</v>
      </c>
      <c r="F307" s="184" t="s">
        <v>1392</v>
      </c>
      <c r="G307" s="185">
        <v>30</v>
      </c>
      <c r="H307" s="184" t="s">
        <v>95</v>
      </c>
      <c r="I307" s="184" t="s">
        <v>1393</v>
      </c>
      <c r="J307" s="184" t="s">
        <v>218</v>
      </c>
      <c r="K307" s="184" t="s">
        <v>101</v>
      </c>
      <c r="L307" s="184" t="s">
        <v>101</v>
      </c>
      <c r="M307" s="184" t="s">
        <v>101</v>
      </c>
      <c r="N307" s="184" t="s">
        <v>1394</v>
      </c>
      <c r="O307" s="184" t="s">
        <v>101</v>
      </c>
      <c r="P307" s="186">
        <v>24192.51</v>
      </c>
    </row>
    <row r="308" spans="1:16" ht="27" customHeight="1">
      <c r="A308" s="173" t="s">
        <v>1526</v>
      </c>
      <c r="B308" s="183">
        <v>44340</v>
      </c>
      <c r="C308" s="183">
        <v>44340</v>
      </c>
      <c r="D308" s="184" t="s">
        <v>1395</v>
      </c>
      <c r="E308" s="184" t="s">
        <v>222</v>
      </c>
      <c r="F308" s="184" t="s">
        <v>1396</v>
      </c>
      <c r="G308" s="185">
        <v>-622.22</v>
      </c>
      <c r="H308" s="184" t="s">
        <v>95</v>
      </c>
      <c r="I308" s="184" t="s">
        <v>1397</v>
      </c>
      <c r="J308" s="184" t="s">
        <v>1398</v>
      </c>
      <c r="K308" s="184" t="s">
        <v>101</v>
      </c>
      <c r="L308" s="184" t="s">
        <v>340</v>
      </c>
      <c r="M308" s="184" t="s">
        <v>1399</v>
      </c>
      <c r="N308" s="184" t="s">
        <v>1400</v>
      </c>
      <c r="O308" s="184" t="s">
        <v>101</v>
      </c>
      <c r="P308" s="186">
        <v>23570.29</v>
      </c>
    </row>
    <row r="309" spans="1:16" ht="27" customHeight="1">
      <c r="A309" s="173" t="s">
        <v>130</v>
      </c>
      <c r="B309" s="183">
        <v>44347</v>
      </c>
      <c r="C309" s="183">
        <v>44347</v>
      </c>
      <c r="D309" s="184" t="s">
        <v>101</v>
      </c>
      <c r="E309" s="184" t="s">
        <v>101</v>
      </c>
      <c r="F309" s="184" t="s">
        <v>101</v>
      </c>
      <c r="G309" s="185">
        <v>-7</v>
      </c>
      <c r="H309" s="184" t="s">
        <v>95</v>
      </c>
      <c r="I309" s="184" t="s">
        <v>101</v>
      </c>
      <c r="J309" s="184" t="s">
        <v>304</v>
      </c>
      <c r="K309" s="184" t="s">
        <v>101</v>
      </c>
      <c r="L309" s="184" t="s">
        <v>305</v>
      </c>
      <c r="M309" s="184" t="s">
        <v>306</v>
      </c>
      <c r="N309" s="184" t="s">
        <v>1401</v>
      </c>
      <c r="O309" s="184" t="s">
        <v>101</v>
      </c>
      <c r="P309" s="186">
        <v>23563.29</v>
      </c>
    </row>
    <row r="310" spans="1:16" ht="27" customHeight="1">
      <c r="A310" s="173" t="s">
        <v>128</v>
      </c>
      <c r="B310" s="183">
        <v>44349</v>
      </c>
      <c r="C310" s="183">
        <v>44349</v>
      </c>
      <c r="D310" s="184" t="s">
        <v>1402</v>
      </c>
      <c r="E310" s="184" t="s">
        <v>222</v>
      </c>
      <c r="F310" s="184" t="s">
        <v>1403</v>
      </c>
      <c r="G310" s="185">
        <v>30</v>
      </c>
      <c r="H310" s="184" t="s">
        <v>95</v>
      </c>
      <c r="I310" s="184" t="s">
        <v>217</v>
      </c>
      <c r="J310" s="184" t="s">
        <v>218</v>
      </c>
      <c r="K310" s="184" t="s">
        <v>101</v>
      </c>
      <c r="L310" s="184" t="s">
        <v>101</v>
      </c>
      <c r="M310" s="184" t="s">
        <v>1404</v>
      </c>
      <c r="N310" s="184" t="s">
        <v>1405</v>
      </c>
      <c r="O310" s="184" t="s">
        <v>101</v>
      </c>
      <c r="P310" s="186">
        <v>23593.29</v>
      </c>
    </row>
    <row r="311" spans="1:16" ht="27" customHeight="1">
      <c r="A311" s="173" t="s">
        <v>129</v>
      </c>
      <c r="B311" s="183">
        <v>44351</v>
      </c>
      <c r="C311" s="183">
        <v>44351</v>
      </c>
      <c r="D311" s="184" t="s">
        <v>205</v>
      </c>
      <c r="E311" s="184" t="s">
        <v>206</v>
      </c>
      <c r="F311" s="184" t="s">
        <v>207</v>
      </c>
      <c r="G311" s="185">
        <v>27.71</v>
      </c>
      <c r="H311" s="184" t="s">
        <v>95</v>
      </c>
      <c r="I311" s="184" t="s">
        <v>1406</v>
      </c>
      <c r="J311" s="184" t="s">
        <v>1407</v>
      </c>
      <c r="K311" s="184" t="s">
        <v>210</v>
      </c>
      <c r="L311" s="184" t="s">
        <v>211</v>
      </c>
      <c r="M311" s="184" t="s">
        <v>1408</v>
      </c>
      <c r="N311" s="184" t="s">
        <v>1409</v>
      </c>
      <c r="O311" s="184" t="s">
        <v>101</v>
      </c>
      <c r="P311" s="186">
        <v>23621</v>
      </c>
    </row>
    <row r="312" spans="1:16" ht="27" customHeight="1">
      <c r="A312" s="173" t="s">
        <v>129</v>
      </c>
      <c r="B312" s="183">
        <v>44358</v>
      </c>
      <c r="C312" s="183">
        <v>44358</v>
      </c>
      <c r="D312" s="184" t="s">
        <v>205</v>
      </c>
      <c r="E312" s="184" t="s">
        <v>206</v>
      </c>
      <c r="F312" s="184" t="s">
        <v>207</v>
      </c>
      <c r="G312" s="185">
        <v>219.5</v>
      </c>
      <c r="H312" s="184" t="s">
        <v>95</v>
      </c>
      <c r="I312" s="184" t="s">
        <v>1410</v>
      </c>
      <c r="J312" s="184" t="s">
        <v>1411</v>
      </c>
      <c r="K312" s="184" t="s">
        <v>210</v>
      </c>
      <c r="L312" s="184" t="s">
        <v>211</v>
      </c>
      <c r="M312" s="184" t="s">
        <v>1412</v>
      </c>
      <c r="N312" s="184" t="s">
        <v>1413</v>
      </c>
      <c r="O312" s="184" t="s">
        <v>101</v>
      </c>
      <c r="P312" s="186">
        <v>23840.5</v>
      </c>
    </row>
    <row r="313" spans="1:16" ht="27" customHeight="1">
      <c r="A313" s="173" t="s">
        <v>1306</v>
      </c>
      <c r="B313" s="183">
        <v>44361</v>
      </c>
      <c r="C313" s="183">
        <v>44361</v>
      </c>
      <c r="D313" s="184" t="s">
        <v>1414</v>
      </c>
      <c r="E313" s="184" t="s">
        <v>222</v>
      </c>
      <c r="F313" s="184" t="s">
        <v>1415</v>
      </c>
      <c r="G313" s="185">
        <v>-396</v>
      </c>
      <c r="H313" s="184" t="s">
        <v>95</v>
      </c>
      <c r="I313" s="184" t="s">
        <v>1416</v>
      </c>
      <c r="J313" s="184" t="s">
        <v>1417</v>
      </c>
      <c r="K313" s="184" t="s">
        <v>101</v>
      </c>
      <c r="L313" s="184" t="s">
        <v>340</v>
      </c>
      <c r="M313" s="184" t="s">
        <v>1418</v>
      </c>
      <c r="N313" s="184" t="s">
        <v>1419</v>
      </c>
      <c r="O313" s="184" t="s">
        <v>101</v>
      </c>
      <c r="P313" s="186">
        <v>23444.5</v>
      </c>
    </row>
    <row r="314" spans="1:16" ht="27" customHeight="1">
      <c r="A314" s="173" t="s">
        <v>129</v>
      </c>
      <c r="B314" s="183">
        <v>44362</v>
      </c>
      <c r="C314" s="183">
        <v>44362</v>
      </c>
      <c r="D314" s="184" t="s">
        <v>205</v>
      </c>
      <c r="E314" s="184" t="s">
        <v>206</v>
      </c>
      <c r="F314" s="184" t="s">
        <v>207</v>
      </c>
      <c r="G314" s="185">
        <v>352.86</v>
      </c>
      <c r="H314" s="184" t="s">
        <v>95</v>
      </c>
      <c r="I314" s="184" t="s">
        <v>1420</v>
      </c>
      <c r="J314" s="184" t="s">
        <v>1421</v>
      </c>
      <c r="K314" s="184" t="s">
        <v>210</v>
      </c>
      <c r="L314" s="184" t="s">
        <v>211</v>
      </c>
      <c r="M314" s="184" t="s">
        <v>1422</v>
      </c>
      <c r="N314" s="184" t="s">
        <v>1423</v>
      </c>
      <c r="O314" s="184" t="s">
        <v>101</v>
      </c>
      <c r="P314" s="186">
        <v>23797.360000000001</v>
      </c>
    </row>
    <row r="315" spans="1:16" ht="27" customHeight="1">
      <c r="A315" s="173" t="s">
        <v>129</v>
      </c>
      <c r="B315" s="183">
        <v>44365</v>
      </c>
      <c r="C315" s="183">
        <v>44365</v>
      </c>
      <c r="D315" s="184" t="s">
        <v>205</v>
      </c>
      <c r="E315" s="184" t="s">
        <v>206</v>
      </c>
      <c r="F315" s="184" t="s">
        <v>207</v>
      </c>
      <c r="G315" s="185">
        <v>292.85000000000002</v>
      </c>
      <c r="H315" s="184" t="s">
        <v>95</v>
      </c>
      <c r="I315" s="184" t="s">
        <v>1424</v>
      </c>
      <c r="J315" s="184" t="s">
        <v>1425</v>
      </c>
      <c r="K315" s="184" t="s">
        <v>210</v>
      </c>
      <c r="L315" s="184" t="s">
        <v>211</v>
      </c>
      <c r="M315" s="184" t="s">
        <v>1426</v>
      </c>
      <c r="N315" s="184" t="s">
        <v>1427</v>
      </c>
      <c r="O315" s="184" t="s">
        <v>101</v>
      </c>
      <c r="P315" s="186">
        <v>24090.21</v>
      </c>
    </row>
    <row r="316" spans="1:16" ht="27" customHeight="1">
      <c r="A316" s="173" t="s">
        <v>1527</v>
      </c>
      <c r="B316" s="183">
        <v>44369</v>
      </c>
      <c r="C316" s="183">
        <v>44369</v>
      </c>
      <c r="D316" s="184" t="s">
        <v>1428</v>
      </c>
      <c r="E316" s="184" t="s">
        <v>227</v>
      </c>
      <c r="F316" s="184" t="s">
        <v>1429</v>
      </c>
      <c r="G316" s="185">
        <v>-299.14</v>
      </c>
      <c r="H316" s="184" t="s">
        <v>95</v>
      </c>
      <c r="I316" s="184" t="s">
        <v>1430</v>
      </c>
      <c r="J316" s="184" t="s">
        <v>1431</v>
      </c>
      <c r="K316" s="184" t="s">
        <v>101</v>
      </c>
      <c r="L316" s="184" t="s">
        <v>340</v>
      </c>
      <c r="M316" s="184" t="s">
        <v>1432</v>
      </c>
      <c r="N316" s="184" t="s">
        <v>1433</v>
      </c>
      <c r="O316" s="184" t="s">
        <v>101</v>
      </c>
      <c r="P316" s="186">
        <v>23791.07</v>
      </c>
    </row>
    <row r="317" spans="1:16" ht="27" customHeight="1">
      <c r="A317" s="173" t="s">
        <v>129</v>
      </c>
      <c r="B317" s="183">
        <v>44369</v>
      </c>
      <c r="C317" s="183">
        <v>44369</v>
      </c>
      <c r="D317" s="184" t="s">
        <v>1434</v>
      </c>
      <c r="E317" s="184" t="s">
        <v>206</v>
      </c>
      <c r="F317" s="184" t="s">
        <v>207</v>
      </c>
      <c r="G317" s="185">
        <v>75.55</v>
      </c>
      <c r="H317" s="184" t="s">
        <v>95</v>
      </c>
      <c r="I317" s="184" t="s">
        <v>1435</v>
      </c>
      <c r="J317" s="184" t="s">
        <v>1436</v>
      </c>
      <c r="K317" s="184" t="s">
        <v>210</v>
      </c>
      <c r="L317" s="184" t="s">
        <v>211</v>
      </c>
      <c r="M317" s="184" t="s">
        <v>1437</v>
      </c>
      <c r="N317" s="184" t="s">
        <v>1438</v>
      </c>
      <c r="O317" s="184" t="s">
        <v>101</v>
      </c>
      <c r="P317" s="186">
        <v>23866.62</v>
      </c>
    </row>
    <row r="318" spans="1:16" ht="27" customHeight="1">
      <c r="A318" s="173" t="s">
        <v>129</v>
      </c>
      <c r="B318" s="183">
        <v>44369</v>
      </c>
      <c r="C318" s="183">
        <v>44369</v>
      </c>
      <c r="D318" s="184" t="s">
        <v>205</v>
      </c>
      <c r="E318" s="184" t="s">
        <v>206</v>
      </c>
      <c r="F318" s="184" t="s">
        <v>207</v>
      </c>
      <c r="G318" s="185">
        <v>126.4</v>
      </c>
      <c r="H318" s="184" t="s">
        <v>95</v>
      </c>
      <c r="I318" s="184" t="s">
        <v>1439</v>
      </c>
      <c r="J318" s="184" t="s">
        <v>1440</v>
      </c>
      <c r="K318" s="184" t="s">
        <v>210</v>
      </c>
      <c r="L318" s="184" t="s">
        <v>211</v>
      </c>
      <c r="M318" s="184" t="s">
        <v>1441</v>
      </c>
      <c r="N318" s="184" t="s">
        <v>1442</v>
      </c>
      <c r="O318" s="184" t="s">
        <v>101</v>
      </c>
      <c r="P318" s="186">
        <v>23993.02</v>
      </c>
    </row>
    <row r="319" spans="1:16" ht="27" customHeight="1">
      <c r="A319" s="173" t="s">
        <v>129</v>
      </c>
      <c r="B319" s="183">
        <v>44372</v>
      </c>
      <c r="C319" s="183">
        <v>44372</v>
      </c>
      <c r="D319" s="184" t="s">
        <v>205</v>
      </c>
      <c r="E319" s="184" t="s">
        <v>206</v>
      </c>
      <c r="F319" s="184" t="s">
        <v>207</v>
      </c>
      <c r="G319" s="185">
        <v>916.17</v>
      </c>
      <c r="H319" s="184" t="s">
        <v>95</v>
      </c>
      <c r="I319" s="184" t="s">
        <v>1443</v>
      </c>
      <c r="J319" s="184" t="s">
        <v>1444</v>
      </c>
      <c r="K319" s="184" t="s">
        <v>210</v>
      </c>
      <c r="L319" s="184" t="s">
        <v>211</v>
      </c>
      <c r="M319" s="184" t="s">
        <v>1445</v>
      </c>
      <c r="N319" s="184" t="s">
        <v>1446</v>
      </c>
      <c r="O319" s="184" t="s">
        <v>101</v>
      </c>
      <c r="P319" s="186">
        <v>24909.19</v>
      </c>
    </row>
    <row r="320" spans="1:16" ht="27" customHeight="1">
      <c r="A320" s="173" t="s">
        <v>190</v>
      </c>
      <c r="B320" s="183">
        <v>44375</v>
      </c>
      <c r="C320" s="183">
        <v>44374</v>
      </c>
      <c r="D320" s="184" t="s">
        <v>1447</v>
      </c>
      <c r="E320" s="184" t="s">
        <v>92</v>
      </c>
      <c r="F320" s="184" t="s">
        <v>1448</v>
      </c>
      <c r="G320" s="185">
        <v>-1033</v>
      </c>
      <c r="H320" s="184" t="s">
        <v>95</v>
      </c>
      <c r="I320" s="184" t="s">
        <v>1449</v>
      </c>
      <c r="J320" s="184" t="s">
        <v>1450</v>
      </c>
      <c r="K320" s="184" t="s">
        <v>101</v>
      </c>
      <c r="L320" s="184" t="s">
        <v>340</v>
      </c>
      <c r="M320" s="184" t="s">
        <v>1451</v>
      </c>
      <c r="N320" s="184" t="s">
        <v>1452</v>
      </c>
      <c r="O320" s="184" t="s">
        <v>101</v>
      </c>
      <c r="P320" s="186">
        <v>23876.19</v>
      </c>
    </row>
    <row r="321" spans="1:16" ht="27" customHeight="1">
      <c r="A321" s="173" t="s">
        <v>1528</v>
      </c>
      <c r="B321" s="183">
        <v>44375</v>
      </c>
      <c r="C321" s="183">
        <v>44375</v>
      </c>
      <c r="D321" s="184" t="s">
        <v>1453</v>
      </c>
      <c r="E321" s="184" t="s">
        <v>222</v>
      </c>
      <c r="F321" s="184" t="s">
        <v>1454</v>
      </c>
      <c r="G321" s="185">
        <v>-343.2</v>
      </c>
      <c r="H321" s="184" t="s">
        <v>95</v>
      </c>
      <c r="I321" s="184" t="s">
        <v>1455</v>
      </c>
      <c r="J321" s="184" t="s">
        <v>1456</v>
      </c>
      <c r="K321" s="184" t="s">
        <v>101</v>
      </c>
      <c r="L321" s="184" t="s">
        <v>340</v>
      </c>
      <c r="M321" s="184" t="s">
        <v>1457</v>
      </c>
      <c r="N321" s="184" t="s">
        <v>1458</v>
      </c>
      <c r="O321" s="184" t="s">
        <v>101</v>
      </c>
      <c r="P321" s="186">
        <v>23532.99</v>
      </c>
    </row>
    <row r="322" spans="1:16" ht="27" customHeight="1">
      <c r="A322" s="173" t="s">
        <v>130</v>
      </c>
      <c r="B322" s="183">
        <v>44375</v>
      </c>
      <c r="C322" s="183">
        <v>44375</v>
      </c>
      <c r="D322" s="184" t="s">
        <v>101</v>
      </c>
      <c r="E322" s="184" t="s">
        <v>101</v>
      </c>
      <c r="F322" s="184" t="s">
        <v>101</v>
      </c>
      <c r="G322" s="185">
        <v>-5</v>
      </c>
      <c r="H322" s="184" t="s">
        <v>95</v>
      </c>
      <c r="I322" s="184" t="s">
        <v>101</v>
      </c>
      <c r="J322" s="184" t="s">
        <v>304</v>
      </c>
      <c r="K322" s="184" t="s">
        <v>101</v>
      </c>
      <c r="L322" s="184" t="s">
        <v>305</v>
      </c>
      <c r="M322" s="184" t="s">
        <v>922</v>
      </c>
      <c r="N322" s="184" t="s">
        <v>1459</v>
      </c>
      <c r="O322" s="184" t="s">
        <v>101</v>
      </c>
      <c r="P322" s="186">
        <v>23527.99</v>
      </c>
    </row>
    <row r="323" spans="1:16" ht="27" customHeight="1">
      <c r="A323" s="173" t="s">
        <v>1529</v>
      </c>
      <c r="B323" s="183">
        <v>44375</v>
      </c>
      <c r="C323" s="183">
        <v>44375</v>
      </c>
      <c r="D323" s="184" t="s">
        <v>101</v>
      </c>
      <c r="E323" s="184" t="s">
        <v>101</v>
      </c>
      <c r="F323" s="184" t="s">
        <v>101</v>
      </c>
      <c r="G323" s="185">
        <v>1500</v>
      </c>
      <c r="H323" s="184" t="s">
        <v>95</v>
      </c>
      <c r="I323" s="184" t="s">
        <v>101</v>
      </c>
      <c r="J323" s="184" t="s">
        <v>304</v>
      </c>
      <c r="K323" s="184" t="s">
        <v>101</v>
      </c>
      <c r="L323" s="184" t="s">
        <v>924</v>
      </c>
      <c r="M323" s="184" t="s">
        <v>1460</v>
      </c>
      <c r="N323" s="184" t="s">
        <v>1461</v>
      </c>
      <c r="O323" s="184" t="s">
        <v>101</v>
      </c>
      <c r="P323" s="186">
        <v>25027.99</v>
      </c>
    </row>
    <row r="324" spans="1:16" ht="27" customHeight="1">
      <c r="A324" s="173" t="s">
        <v>129</v>
      </c>
      <c r="B324" s="183">
        <v>44376</v>
      </c>
      <c r="C324" s="183">
        <v>44376</v>
      </c>
      <c r="D324" s="184" t="s">
        <v>205</v>
      </c>
      <c r="E324" s="184" t="s">
        <v>206</v>
      </c>
      <c r="F324" s="184" t="s">
        <v>207</v>
      </c>
      <c r="G324" s="185">
        <v>591.91999999999996</v>
      </c>
      <c r="H324" s="184" t="s">
        <v>95</v>
      </c>
      <c r="I324" s="184" t="s">
        <v>1462</v>
      </c>
      <c r="J324" s="184" t="s">
        <v>1463</v>
      </c>
      <c r="K324" s="184" t="s">
        <v>210</v>
      </c>
      <c r="L324" s="184" t="s">
        <v>211</v>
      </c>
      <c r="M324" s="184" t="s">
        <v>1464</v>
      </c>
      <c r="N324" s="184" t="s">
        <v>1465</v>
      </c>
      <c r="O324" s="184" t="s">
        <v>101</v>
      </c>
      <c r="P324" s="186">
        <v>25619.91</v>
      </c>
    </row>
    <row r="325" spans="1:16" ht="27" customHeight="1">
      <c r="A325" s="173" t="s">
        <v>130</v>
      </c>
      <c r="B325" s="183">
        <v>44377</v>
      </c>
      <c r="C325" s="183">
        <v>44377</v>
      </c>
      <c r="D325" s="184" t="s">
        <v>101</v>
      </c>
      <c r="E325" s="184" t="s">
        <v>101</v>
      </c>
      <c r="F325" s="184" t="s">
        <v>101</v>
      </c>
      <c r="G325" s="185">
        <v>-7</v>
      </c>
      <c r="H325" s="184" t="s">
        <v>95</v>
      </c>
      <c r="I325" s="184" t="s">
        <v>101</v>
      </c>
      <c r="J325" s="184" t="s">
        <v>304</v>
      </c>
      <c r="K325" s="184" t="s">
        <v>101</v>
      </c>
      <c r="L325" s="184" t="s">
        <v>305</v>
      </c>
      <c r="M325" s="184" t="s">
        <v>306</v>
      </c>
      <c r="N325" s="184" t="s">
        <v>1466</v>
      </c>
      <c r="O325" s="184" t="s">
        <v>101</v>
      </c>
      <c r="P325" s="186">
        <v>25612.91</v>
      </c>
    </row>
    <row r="326" spans="1:16" ht="27" customHeight="1">
      <c r="A326" s="173" t="s">
        <v>129</v>
      </c>
      <c r="B326" s="183">
        <v>44379</v>
      </c>
      <c r="C326" s="183">
        <v>44379</v>
      </c>
      <c r="D326" s="184" t="s">
        <v>205</v>
      </c>
      <c r="E326" s="184" t="s">
        <v>206</v>
      </c>
      <c r="F326" s="184" t="s">
        <v>207</v>
      </c>
      <c r="G326" s="185">
        <v>781.05</v>
      </c>
      <c r="H326" s="184" t="s">
        <v>95</v>
      </c>
      <c r="I326" s="184" t="s">
        <v>1467</v>
      </c>
      <c r="J326" s="184" t="s">
        <v>1468</v>
      </c>
      <c r="K326" s="184" t="s">
        <v>210</v>
      </c>
      <c r="L326" s="184" t="s">
        <v>211</v>
      </c>
      <c r="M326" s="184" t="s">
        <v>1469</v>
      </c>
      <c r="N326" s="184" t="s">
        <v>1470</v>
      </c>
      <c r="O326" s="184" t="s">
        <v>101</v>
      </c>
      <c r="P326" s="186">
        <v>26393.96</v>
      </c>
    </row>
    <row r="327" spans="1:16" ht="27" customHeight="1">
      <c r="A327" s="173" t="s">
        <v>129</v>
      </c>
      <c r="B327" s="183">
        <v>44379</v>
      </c>
      <c r="C327" s="183">
        <v>44379</v>
      </c>
      <c r="D327" s="184" t="s">
        <v>1434</v>
      </c>
      <c r="E327" s="184" t="s">
        <v>206</v>
      </c>
      <c r="F327" s="184" t="s">
        <v>207</v>
      </c>
      <c r="G327" s="185">
        <v>292.89999999999998</v>
      </c>
      <c r="H327" s="184" t="s">
        <v>95</v>
      </c>
      <c r="I327" s="184" t="s">
        <v>1471</v>
      </c>
      <c r="J327" s="184" t="s">
        <v>1472</v>
      </c>
      <c r="K327" s="184" t="s">
        <v>210</v>
      </c>
      <c r="L327" s="184" t="s">
        <v>211</v>
      </c>
      <c r="M327" s="184" t="s">
        <v>1473</v>
      </c>
      <c r="N327" s="184" t="s">
        <v>1474</v>
      </c>
      <c r="O327" s="184" t="s">
        <v>101</v>
      </c>
      <c r="P327" s="186">
        <v>26686.86</v>
      </c>
    </row>
    <row r="328" spans="1:16" ht="27" customHeight="1">
      <c r="A328" s="173" t="s">
        <v>129</v>
      </c>
      <c r="B328" s="183">
        <v>44384</v>
      </c>
      <c r="C328" s="183">
        <v>44384</v>
      </c>
      <c r="D328" s="184" t="s">
        <v>205</v>
      </c>
      <c r="E328" s="184" t="s">
        <v>206</v>
      </c>
      <c r="F328" s="184" t="s">
        <v>207</v>
      </c>
      <c r="G328" s="185">
        <v>147.44999999999999</v>
      </c>
      <c r="H328" s="184" t="s">
        <v>95</v>
      </c>
      <c r="I328" s="184" t="s">
        <v>1475</v>
      </c>
      <c r="J328" s="184" t="s">
        <v>1476</v>
      </c>
      <c r="K328" s="184" t="s">
        <v>210</v>
      </c>
      <c r="L328" s="184" t="s">
        <v>211</v>
      </c>
      <c r="M328" s="184" t="s">
        <v>1477</v>
      </c>
      <c r="N328" s="184" t="s">
        <v>1478</v>
      </c>
      <c r="O328" s="184" t="s">
        <v>101</v>
      </c>
      <c r="P328" s="186">
        <v>26834.31</v>
      </c>
    </row>
    <row r="329" spans="1:16" ht="27" customHeight="1">
      <c r="A329" s="173" t="s">
        <v>1526</v>
      </c>
      <c r="B329" s="183">
        <v>44386</v>
      </c>
      <c r="C329" s="183">
        <v>44386</v>
      </c>
      <c r="D329" s="184" t="s">
        <v>1479</v>
      </c>
      <c r="E329" s="184" t="s">
        <v>227</v>
      </c>
      <c r="F329" s="184" t="s">
        <v>1480</v>
      </c>
      <c r="G329" s="185">
        <v>-600</v>
      </c>
      <c r="H329" s="184" t="s">
        <v>95</v>
      </c>
      <c r="I329" s="184" t="s">
        <v>1481</v>
      </c>
      <c r="J329" s="184" t="s">
        <v>1482</v>
      </c>
      <c r="K329" s="184" t="s">
        <v>101</v>
      </c>
      <c r="L329" s="184" t="s">
        <v>279</v>
      </c>
      <c r="M329" s="184" t="s">
        <v>1483</v>
      </c>
      <c r="N329" s="184" t="s">
        <v>1484</v>
      </c>
      <c r="O329" s="184" t="s">
        <v>101</v>
      </c>
      <c r="P329" s="186">
        <v>26234.31</v>
      </c>
    </row>
    <row r="330" spans="1:16" ht="27" customHeight="1">
      <c r="A330" s="173" t="s">
        <v>129</v>
      </c>
      <c r="B330" s="183">
        <v>44393</v>
      </c>
      <c r="C330" s="183">
        <v>44393</v>
      </c>
      <c r="D330" s="184" t="s">
        <v>205</v>
      </c>
      <c r="E330" s="184" t="s">
        <v>206</v>
      </c>
      <c r="F330" s="184" t="s">
        <v>207</v>
      </c>
      <c r="G330" s="185">
        <v>110.66</v>
      </c>
      <c r="H330" s="184" t="s">
        <v>95</v>
      </c>
      <c r="I330" s="184" t="s">
        <v>1485</v>
      </c>
      <c r="J330" s="184" t="s">
        <v>1486</v>
      </c>
      <c r="K330" s="184" t="s">
        <v>210</v>
      </c>
      <c r="L330" s="184" t="s">
        <v>211</v>
      </c>
      <c r="M330" s="184" t="s">
        <v>1487</v>
      </c>
      <c r="N330" s="184" t="s">
        <v>1488</v>
      </c>
      <c r="O330" s="184" t="s">
        <v>101</v>
      </c>
      <c r="P330" s="186">
        <v>26344.97</v>
      </c>
    </row>
    <row r="331" spans="1:16" ht="27" customHeight="1">
      <c r="A331" s="173" t="s">
        <v>129</v>
      </c>
      <c r="B331" s="183">
        <v>44397</v>
      </c>
      <c r="C331" s="183">
        <v>44397</v>
      </c>
      <c r="D331" s="184" t="s">
        <v>205</v>
      </c>
      <c r="E331" s="184" t="s">
        <v>206</v>
      </c>
      <c r="F331" s="184" t="s">
        <v>207</v>
      </c>
      <c r="G331" s="185">
        <v>18.21</v>
      </c>
      <c r="H331" s="184" t="s">
        <v>95</v>
      </c>
      <c r="I331" s="184" t="s">
        <v>1489</v>
      </c>
      <c r="J331" s="184" t="s">
        <v>1490</v>
      </c>
      <c r="K331" s="184" t="s">
        <v>210</v>
      </c>
      <c r="L331" s="184" t="s">
        <v>211</v>
      </c>
      <c r="M331" s="184" t="s">
        <v>1491</v>
      </c>
      <c r="N331" s="184" t="s">
        <v>1492</v>
      </c>
      <c r="O331" s="184" t="s">
        <v>101</v>
      </c>
      <c r="P331" s="186">
        <v>26363.18</v>
      </c>
    </row>
    <row r="332" spans="1:16" ht="27" customHeight="1">
      <c r="A332" s="173" t="s">
        <v>129</v>
      </c>
      <c r="B332" s="183">
        <v>44400</v>
      </c>
      <c r="C332" s="183">
        <v>44400</v>
      </c>
      <c r="D332" s="184" t="s">
        <v>205</v>
      </c>
      <c r="E332" s="184" t="s">
        <v>206</v>
      </c>
      <c r="F332" s="184" t="s">
        <v>207</v>
      </c>
      <c r="G332" s="185">
        <v>319.29000000000002</v>
      </c>
      <c r="H332" s="184" t="s">
        <v>95</v>
      </c>
      <c r="I332" s="184" t="s">
        <v>1493</v>
      </c>
      <c r="J332" s="184" t="s">
        <v>1494</v>
      </c>
      <c r="K332" s="184" t="s">
        <v>210</v>
      </c>
      <c r="L332" s="184" t="s">
        <v>211</v>
      </c>
      <c r="M332" s="184" t="s">
        <v>1495</v>
      </c>
      <c r="N332" s="184" t="s">
        <v>1496</v>
      </c>
      <c r="O332" s="184" t="s">
        <v>101</v>
      </c>
      <c r="P332" s="186">
        <v>26682.47</v>
      </c>
    </row>
    <row r="333" spans="1:16" ht="27" customHeight="1">
      <c r="A333" s="173" t="s">
        <v>129</v>
      </c>
      <c r="B333" s="183">
        <v>44404</v>
      </c>
      <c r="C333" s="183">
        <v>44404</v>
      </c>
      <c r="D333" s="184" t="s">
        <v>205</v>
      </c>
      <c r="E333" s="184" t="s">
        <v>206</v>
      </c>
      <c r="F333" s="184" t="s">
        <v>207</v>
      </c>
      <c r="G333" s="185">
        <v>242.95</v>
      </c>
      <c r="H333" s="184" t="s">
        <v>95</v>
      </c>
      <c r="I333" s="184" t="s">
        <v>1497</v>
      </c>
      <c r="J333" s="184" t="s">
        <v>1498</v>
      </c>
      <c r="K333" s="184" t="s">
        <v>210</v>
      </c>
      <c r="L333" s="184" t="s">
        <v>211</v>
      </c>
      <c r="M333" s="184" t="s">
        <v>1499</v>
      </c>
      <c r="N333" s="184" t="s">
        <v>1500</v>
      </c>
      <c r="O333" s="184" t="s">
        <v>101</v>
      </c>
      <c r="P333" s="186">
        <v>26925.42</v>
      </c>
    </row>
    <row r="334" spans="1:16" ht="27" customHeight="1">
      <c r="A334" s="173" t="s">
        <v>129</v>
      </c>
      <c r="B334" s="183">
        <v>44406</v>
      </c>
      <c r="C334" s="183">
        <v>44406</v>
      </c>
      <c r="D334" s="184" t="s">
        <v>205</v>
      </c>
      <c r="E334" s="184" t="s">
        <v>206</v>
      </c>
      <c r="F334" s="184" t="s">
        <v>207</v>
      </c>
      <c r="G334" s="185">
        <v>313.31</v>
      </c>
      <c r="H334" s="184" t="s">
        <v>95</v>
      </c>
      <c r="I334" s="184" t="s">
        <v>1501</v>
      </c>
      <c r="J334" s="184" t="s">
        <v>1502</v>
      </c>
      <c r="K334" s="184" t="s">
        <v>210</v>
      </c>
      <c r="L334" s="184" t="s">
        <v>211</v>
      </c>
      <c r="M334" s="184" t="s">
        <v>1503</v>
      </c>
      <c r="N334" s="184" t="s">
        <v>1504</v>
      </c>
      <c r="O334" s="184" t="s">
        <v>101</v>
      </c>
      <c r="P334" s="186">
        <v>27238.73</v>
      </c>
    </row>
    <row r="335" spans="1:16" ht="27" customHeight="1">
      <c r="A335" s="173" t="s">
        <v>129</v>
      </c>
      <c r="B335" s="183">
        <v>44407</v>
      </c>
      <c r="C335" s="183">
        <v>44407</v>
      </c>
      <c r="D335" s="184" t="s">
        <v>205</v>
      </c>
      <c r="E335" s="184" t="s">
        <v>206</v>
      </c>
      <c r="F335" s="184" t="s">
        <v>207</v>
      </c>
      <c r="G335" s="185">
        <v>423.03</v>
      </c>
      <c r="H335" s="184" t="s">
        <v>95</v>
      </c>
      <c r="I335" s="184" t="s">
        <v>1505</v>
      </c>
      <c r="J335" s="184" t="s">
        <v>1506</v>
      </c>
      <c r="K335" s="184" t="s">
        <v>210</v>
      </c>
      <c r="L335" s="184" t="s">
        <v>211</v>
      </c>
      <c r="M335" s="184" t="s">
        <v>1507</v>
      </c>
      <c r="N335" s="184" t="s">
        <v>1508</v>
      </c>
      <c r="O335" s="184" t="s">
        <v>101</v>
      </c>
      <c r="P335" s="186">
        <v>27661.759999999998</v>
      </c>
    </row>
    <row r="336" spans="1:16" ht="27" customHeight="1">
      <c r="A336" s="173" t="s">
        <v>130</v>
      </c>
      <c r="B336" s="183">
        <v>44407</v>
      </c>
      <c r="C336" s="183">
        <v>44408</v>
      </c>
      <c r="D336" s="184" t="s">
        <v>101</v>
      </c>
      <c r="E336" s="184" t="s">
        <v>101</v>
      </c>
      <c r="F336" s="184" t="s">
        <v>101</v>
      </c>
      <c r="G336" s="185">
        <v>-7</v>
      </c>
      <c r="H336" s="184" t="s">
        <v>95</v>
      </c>
      <c r="I336" s="184" t="s">
        <v>101</v>
      </c>
      <c r="J336" s="184" t="s">
        <v>304</v>
      </c>
      <c r="K336" s="184" t="s">
        <v>101</v>
      </c>
      <c r="L336" s="184" t="s">
        <v>305</v>
      </c>
      <c r="M336" s="184" t="s">
        <v>306</v>
      </c>
      <c r="N336" s="184" t="s">
        <v>1509</v>
      </c>
      <c r="O336" s="184" t="s">
        <v>101</v>
      </c>
      <c r="P336" s="186">
        <v>27654.76</v>
      </c>
    </row>
    <row r="337" spans="1:16" ht="27" customHeight="1">
      <c r="A337" s="173" t="s">
        <v>129</v>
      </c>
      <c r="B337" s="183">
        <v>44421</v>
      </c>
      <c r="C337" s="183">
        <v>44421</v>
      </c>
      <c r="D337" s="184" t="s">
        <v>1434</v>
      </c>
      <c r="E337" s="184" t="s">
        <v>206</v>
      </c>
      <c r="F337" s="184" t="s">
        <v>207</v>
      </c>
      <c r="G337" s="185">
        <v>182</v>
      </c>
      <c r="H337" s="184" t="s">
        <v>95</v>
      </c>
      <c r="I337" s="184" t="s">
        <v>1510</v>
      </c>
      <c r="J337" s="184" t="s">
        <v>1511</v>
      </c>
      <c r="K337" s="184" t="s">
        <v>210</v>
      </c>
      <c r="L337" s="184" t="s">
        <v>211</v>
      </c>
      <c r="M337" s="184" t="s">
        <v>1512</v>
      </c>
      <c r="N337" s="184" t="s">
        <v>1513</v>
      </c>
      <c r="O337" s="184" t="s">
        <v>101</v>
      </c>
      <c r="P337" s="186">
        <v>27836.76</v>
      </c>
    </row>
    <row r="338" spans="1:16" ht="27" customHeight="1">
      <c r="A338" s="118" t="s">
        <v>1303</v>
      </c>
      <c r="B338" s="183">
        <v>44433</v>
      </c>
      <c r="C338" s="183">
        <v>44433</v>
      </c>
      <c r="D338" s="184" t="s">
        <v>336</v>
      </c>
      <c r="E338" s="184" t="s">
        <v>222</v>
      </c>
      <c r="F338" s="184" t="s">
        <v>1514</v>
      </c>
      <c r="G338" s="185">
        <v>-2657</v>
      </c>
      <c r="H338" s="184" t="s">
        <v>95</v>
      </c>
      <c r="I338" s="184" t="s">
        <v>1515</v>
      </c>
      <c r="J338" s="184" t="s">
        <v>1516</v>
      </c>
      <c r="K338" s="184" t="s">
        <v>101</v>
      </c>
      <c r="L338" s="184" t="s">
        <v>340</v>
      </c>
      <c r="M338" s="184" t="s">
        <v>1517</v>
      </c>
      <c r="N338" s="184" t="s">
        <v>1518</v>
      </c>
      <c r="O338" s="184" t="s">
        <v>101</v>
      </c>
      <c r="P338" s="186">
        <v>25179.759999999998</v>
      </c>
    </row>
    <row r="339" spans="1:16" ht="27" customHeight="1">
      <c r="A339" s="173" t="s">
        <v>190</v>
      </c>
      <c r="B339" s="183">
        <v>44434</v>
      </c>
      <c r="C339" s="183">
        <v>44434</v>
      </c>
      <c r="D339" s="184" t="s">
        <v>1519</v>
      </c>
      <c r="E339" s="184" t="s">
        <v>227</v>
      </c>
      <c r="F339" s="184" t="s">
        <v>1520</v>
      </c>
      <c r="G339" s="185">
        <v>-440.89</v>
      </c>
      <c r="H339" s="184" t="s">
        <v>95</v>
      </c>
      <c r="I339" s="184" t="s">
        <v>1521</v>
      </c>
      <c r="J339" s="184" t="s">
        <v>1522</v>
      </c>
      <c r="K339" s="184" t="s">
        <v>101</v>
      </c>
      <c r="L339" s="184" t="s">
        <v>340</v>
      </c>
      <c r="M339" s="184" t="s">
        <v>1523</v>
      </c>
      <c r="N339" s="184" t="s">
        <v>1524</v>
      </c>
      <c r="O339" s="184" t="s">
        <v>101</v>
      </c>
      <c r="P339" s="186">
        <v>24738.87</v>
      </c>
    </row>
    <row r="340" spans="1:16" ht="27" customHeight="1">
      <c r="A340" s="173" t="s">
        <v>130</v>
      </c>
      <c r="B340" s="183">
        <v>44439</v>
      </c>
      <c r="C340" s="183">
        <v>44439</v>
      </c>
      <c r="D340" s="184" t="s">
        <v>101</v>
      </c>
      <c r="E340" s="184" t="s">
        <v>101</v>
      </c>
      <c r="F340" s="184" t="s">
        <v>101</v>
      </c>
      <c r="G340" s="185">
        <v>-7</v>
      </c>
      <c r="H340" s="184" t="s">
        <v>95</v>
      </c>
      <c r="I340" s="184" t="s">
        <v>101</v>
      </c>
      <c r="J340" s="184" t="s">
        <v>304</v>
      </c>
      <c r="K340" s="184" t="s">
        <v>101</v>
      </c>
      <c r="L340" s="184" t="s">
        <v>305</v>
      </c>
      <c r="M340" s="184" t="s">
        <v>306</v>
      </c>
      <c r="N340" s="184" t="s">
        <v>1525</v>
      </c>
      <c r="O340" s="184" t="s">
        <v>101</v>
      </c>
      <c r="P340" s="186">
        <v>24731.87</v>
      </c>
    </row>
  </sheetData>
  <autoFilter ref="A15:P340"/>
  <mergeCells count="16">
    <mergeCell ref="B9:G9"/>
    <mergeCell ref="B10:C10"/>
    <mergeCell ref="B11:C11"/>
    <mergeCell ref="B13:F13"/>
    <mergeCell ref="B5:C5"/>
    <mergeCell ref="D5:E5"/>
    <mergeCell ref="B6:C6"/>
    <mergeCell ref="D6:E6"/>
    <mergeCell ref="B7:C7"/>
    <mergeCell ref="B8:G8"/>
    <mergeCell ref="B2:C2"/>
    <mergeCell ref="D2:E2"/>
    <mergeCell ref="B3:C3"/>
    <mergeCell ref="D3:E3"/>
    <mergeCell ref="B4:C4"/>
    <mergeCell ref="D4:E4"/>
  </mergeCells>
  <pageMargins left="0.27777777777777779" right="0.27777777777777779" top="0.27777777777777779" bottom="0.27777777777777779" header="0.5" footer="0.5"/>
  <pageSetup pageOrder="overThenDown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2"/>
  <dimension ref="A1:X43"/>
  <sheetViews>
    <sheetView workbookViewId="0">
      <selection activeCell="A25" sqref="A25"/>
    </sheetView>
  </sheetViews>
  <sheetFormatPr defaultRowHeight="12.75"/>
  <cols>
    <col min="1" max="1" width="11" customWidth="1"/>
    <col min="2" max="2" width="10" customWidth="1"/>
    <col min="3" max="3" width="13" customWidth="1"/>
    <col min="4" max="4" width="70.85546875" customWidth="1"/>
    <col min="5" max="5" width="16.5703125" customWidth="1"/>
    <col min="6" max="6" width="20" customWidth="1"/>
    <col min="7" max="7" width="16" customWidth="1"/>
    <col min="8" max="8" width="20.140625" customWidth="1"/>
    <col min="9" max="10" width="11.85546875" customWidth="1"/>
    <col min="11" max="11" width="5.7109375" customWidth="1"/>
    <col min="12" max="12" width="15.7109375" customWidth="1"/>
    <col min="13" max="13" width="10.140625" customWidth="1"/>
    <col min="17" max="17" width="24" customWidth="1"/>
    <col min="19" max="19" width="13.85546875" customWidth="1"/>
  </cols>
  <sheetData>
    <row r="1" spans="1:24" ht="13.5" thickBot="1"/>
    <row r="2" spans="1:24" ht="32.25" thickBot="1">
      <c r="B2" s="68" t="s">
        <v>21</v>
      </c>
      <c r="C2" s="57" t="s">
        <v>11</v>
      </c>
      <c r="D2" s="43" t="s">
        <v>40</v>
      </c>
      <c r="E2" s="48" t="s">
        <v>148</v>
      </c>
      <c r="F2" s="48" t="s">
        <v>41</v>
      </c>
      <c r="G2" s="49" t="s">
        <v>12</v>
      </c>
      <c r="H2">
        <f>realizacia!H5</f>
        <v>2912.68</v>
      </c>
    </row>
    <row r="3" spans="1:24" ht="16.5">
      <c r="B3" s="69">
        <v>43709</v>
      </c>
      <c r="C3" s="58"/>
      <c r="D3" s="152" t="s">
        <v>186</v>
      </c>
      <c r="E3" s="151"/>
      <c r="F3" s="7">
        <v>462.1099999999999</v>
      </c>
      <c r="G3" s="58"/>
      <c r="S3" s="38"/>
      <c r="U3" s="38"/>
    </row>
    <row r="4" spans="1:24" ht="15">
      <c r="A4" t="s">
        <v>192</v>
      </c>
      <c r="B4" s="70">
        <v>43894</v>
      </c>
      <c r="C4" s="72"/>
      <c r="D4" s="71" t="s">
        <v>1329</v>
      </c>
      <c r="E4" s="123">
        <f>22.68-55.68</f>
        <v>-33</v>
      </c>
      <c r="F4" s="33">
        <f>F3+E4</f>
        <v>429.1099999999999</v>
      </c>
      <c r="G4" s="77"/>
      <c r="S4" s="38"/>
      <c r="U4" s="38"/>
    </row>
    <row r="5" spans="1:24" ht="15">
      <c r="A5" t="s">
        <v>133</v>
      </c>
      <c r="B5" s="70">
        <v>43980</v>
      </c>
      <c r="C5" s="72"/>
      <c r="D5" s="71" t="s">
        <v>1330</v>
      </c>
      <c r="E5" s="123">
        <v>-88.09</v>
      </c>
      <c r="F5" s="33">
        <f t="shared" ref="F5:F28" si="0">F4+E5</f>
        <v>341.01999999999987</v>
      </c>
      <c r="G5" s="77"/>
      <c r="S5" s="38"/>
      <c r="U5" s="38"/>
    </row>
    <row r="6" spans="1:24" ht="15">
      <c r="A6" t="s">
        <v>133</v>
      </c>
      <c r="B6" s="70">
        <v>44093</v>
      </c>
      <c r="C6" s="72"/>
      <c r="D6" s="71" t="s">
        <v>1307</v>
      </c>
      <c r="E6" s="123">
        <v>-121.98</v>
      </c>
      <c r="F6" s="33">
        <f t="shared" si="0"/>
        <v>219.03999999999985</v>
      </c>
      <c r="G6" s="77"/>
      <c r="S6" s="38"/>
      <c r="U6" s="38"/>
    </row>
    <row r="7" spans="1:24" ht="15">
      <c r="A7" t="s">
        <v>1332</v>
      </c>
      <c r="B7" s="70">
        <v>44446</v>
      </c>
      <c r="C7" s="72"/>
      <c r="D7" s="71" t="s">
        <v>1331</v>
      </c>
      <c r="E7" s="123">
        <v>-48.66</v>
      </c>
      <c r="F7" s="33">
        <f t="shared" si="0"/>
        <v>170.37999999999985</v>
      </c>
      <c r="G7" s="59"/>
      <c r="X7" s="38"/>
    </row>
    <row r="8" spans="1:24" ht="15">
      <c r="A8" t="s">
        <v>149</v>
      </c>
      <c r="B8" s="70" t="s">
        <v>1316</v>
      </c>
      <c r="C8" s="72"/>
      <c r="D8" s="71" t="s">
        <v>1321</v>
      </c>
      <c r="E8" s="123">
        <v>1740</v>
      </c>
      <c r="F8" s="33">
        <f t="shared" si="0"/>
        <v>1910.3799999999999</v>
      </c>
      <c r="G8" s="59"/>
      <c r="X8" s="38"/>
    </row>
    <row r="9" spans="1:24" ht="15">
      <c r="A9" t="s">
        <v>160</v>
      </c>
      <c r="B9" s="70" t="s">
        <v>1317</v>
      </c>
      <c r="C9" s="72"/>
      <c r="D9" s="71" t="s">
        <v>1322</v>
      </c>
      <c r="E9" s="123">
        <v>-4.2</v>
      </c>
      <c r="F9" s="33">
        <f>F8+E9</f>
        <v>1906.1799999999998</v>
      </c>
      <c r="G9" s="59"/>
      <c r="X9" s="38"/>
    </row>
    <row r="10" spans="1:24" ht="15">
      <c r="A10" t="s">
        <v>128</v>
      </c>
      <c r="B10" s="70" t="s">
        <v>1318</v>
      </c>
      <c r="C10" s="72"/>
      <c r="D10" s="71" t="s">
        <v>1323</v>
      </c>
      <c r="E10" s="123">
        <v>1200</v>
      </c>
      <c r="F10" s="33">
        <f>F9+E10</f>
        <v>3106.18</v>
      </c>
      <c r="G10" s="59"/>
      <c r="X10" s="38"/>
    </row>
    <row r="11" spans="1:24" ht="15">
      <c r="A11" t="s">
        <v>1306</v>
      </c>
      <c r="B11" s="70" t="s">
        <v>1318</v>
      </c>
      <c r="C11" s="72"/>
      <c r="D11" s="71" t="s">
        <v>1324</v>
      </c>
      <c r="E11" s="123">
        <v>-199.19</v>
      </c>
      <c r="F11" s="33">
        <f t="shared" si="0"/>
        <v>2906.99</v>
      </c>
      <c r="G11" s="59"/>
      <c r="X11" s="38"/>
    </row>
    <row r="12" spans="1:24" ht="15">
      <c r="A12" t="s">
        <v>128</v>
      </c>
      <c r="B12" s="70" t="s">
        <v>1318</v>
      </c>
      <c r="C12" s="72"/>
      <c r="D12" s="71" t="s">
        <v>1325</v>
      </c>
      <c r="E12" s="123">
        <v>-1200</v>
      </c>
      <c r="F12" s="33">
        <f t="shared" si="0"/>
        <v>1706.9899999999998</v>
      </c>
      <c r="G12" s="59"/>
      <c r="X12" s="38"/>
    </row>
    <row r="13" spans="1:24" ht="15">
      <c r="A13" t="s">
        <v>128</v>
      </c>
      <c r="B13" s="70" t="s">
        <v>1319</v>
      </c>
      <c r="C13" s="72"/>
      <c r="D13" s="71" t="s">
        <v>1326</v>
      </c>
      <c r="E13" s="123">
        <v>2040</v>
      </c>
      <c r="F13" s="33">
        <f t="shared" si="0"/>
        <v>3746.99</v>
      </c>
      <c r="G13" s="59"/>
      <c r="X13" s="38"/>
    </row>
    <row r="14" spans="1:24" ht="15">
      <c r="A14" t="s">
        <v>128</v>
      </c>
      <c r="B14" s="70" t="s">
        <v>1319</v>
      </c>
      <c r="C14" s="72"/>
      <c r="D14" s="71" t="s">
        <v>1327</v>
      </c>
      <c r="E14" s="123">
        <v>-2040</v>
      </c>
      <c r="F14" s="33">
        <f t="shared" si="0"/>
        <v>1706.9899999999998</v>
      </c>
      <c r="G14" s="59"/>
      <c r="X14" s="38"/>
    </row>
    <row r="15" spans="1:24" ht="15">
      <c r="A15" t="s">
        <v>151</v>
      </c>
      <c r="B15" s="70" t="s">
        <v>1320</v>
      </c>
      <c r="C15" s="72"/>
      <c r="D15" s="71" t="s">
        <v>1328</v>
      </c>
      <c r="E15" s="123">
        <v>-66.569999999999993</v>
      </c>
      <c r="F15" s="188">
        <f t="shared" si="0"/>
        <v>1640.4199999999998</v>
      </c>
      <c r="G15" s="59"/>
    </row>
    <row r="16" spans="1:24" ht="15">
      <c r="A16" t="s">
        <v>149</v>
      </c>
      <c r="B16" s="70">
        <v>44227</v>
      </c>
      <c r="C16" s="72"/>
      <c r="D16" s="71" t="s">
        <v>1333</v>
      </c>
      <c r="E16" s="123">
        <v>740</v>
      </c>
      <c r="F16" s="33">
        <f t="shared" si="0"/>
        <v>2380.42</v>
      </c>
      <c r="G16" s="60"/>
      <c r="P16" s="38"/>
    </row>
    <row r="17" spans="1:19" ht="15">
      <c r="A17" t="s">
        <v>149</v>
      </c>
      <c r="B17" s="70">
        <v>44198</v>
      </c>
      <c r="C17" s="72"/>
      <c r="D17" s="71" t="s">
        <v>1333</v>
      </c>
      <c r="E17" s="123">
        <v>420</v>
      </c>
      <c r="F17" s="33">
        <f t="shared" si="0"/>
        <v>2800.42</v>
      </c>
      <c r="G17" s="60"/>
      <c r="P17" s="38"/>
    </row>
    <row r="18" spans="1:19" ht="15">
      <c r="A18" s="113" t="s">
        <v>190</v>
      </c>
      <c r="B18" s="70">
        <v>44305</v>
      </c>
      <c r="C18" s="72"/>
      <c r="D18" s="71" t="s">
        <v>1535</v>
      </c>
      <c r="E18" s="123">
        <v>-99.58</v>
      </c>
      <c r="F18" s="33">
        <f t="shared" si="0"/>
        <v>2700.84</v>
      </c>
      <c r="G18" s="60"/>
      <c r="P18" s="38"/>
    </row>
    <row r="19" spans="1:19" ht="15">
      <c r="A19" t="s">
        <v>149</v>
      </c>
      <c r="B19" s="70">
        <v>44306</v>
      </c>
      <c r="C19" s="72"/>
      <c r="D19" s="71" t="s">
        <v>1333</v>
      </c>
      <c r="E19" s="123">
        <v>100</v>
      </c>
      <c r="F19" s="33">
        <f t="shared" si="0"/>
        <v>2800.84</v>
      </c>
      <c r="G19" s="60"/>
      <c r="P19" s="38"/>
    </row>
    <row r="20" spans="1:19" ht="15">
      <c r="A20" t="s">
        <v>149</v>
      </c>
      <c r="B20" s="70"/>
      <c r="C20" s="72"/>
      <c r="D20" s="71" t="s">
        <v>1530</v>
      </c>
      <c r="E20" s="123">
        <f>50+100+20+10</f>
        <v>180</v>
      </c>
      <c r="F20" s="33">
        <f t="shared" si="0"/>
        <v>2980.84</v>
      </c>
      <c r="G20" s="60"/>
      <c r="P20" s="38"/>
    </row>
    <row r="21" spans="1:19" ht="15">
      <c r="A21" t="s">
        <v>1536</v>
      </c>
      <c r="B21" s="70"/>
      <c r="C21" s="72"/>
      <c r="D21" s="71" t="s">
        <v>1531</v>
      </c>
      <c r="E21" s="123">
        <v>-20.7</v>
      </c>
      <c r="F21" s="33">
        <f t="shared" si="0"/>
        <v>2960.1400000000003</v>
      </c>
      <c r="G21" s="60"/>
      <c r="P21" s="38"/>
    </row>
    <row r="22" spans="1:19" ht="15">
      <c r="A22" t="s">
        <v>1527</v>
      </c>
      <c r="B22" s="70"/>
      <c r="C22" s="72"/>
      <c r="D22" s="187" t="s">
        <v>1534</v>
      </c>
      <c r="E22" s="123">
        <v>-5.95</v>
      </c>
      <c r="F22" s="33">
        <f t="shared" si="0"/>
        <v>2954.1900000000005</v>
      </c>
      <c r="G22" s="60"/>
      <c r="P22" s="38"/>
    </row>
    <row r="23" spans="1:19" ht="15">
      <c r="A23" t="s">
        <v>190</v>
      </c>
      <c r="B23" s="70"/>
      <c r="C23" s="72"/>
      <c r="D23" s="71" t="s">
        <v>1532</v>
      </c>
      <c r="E23" s="123">
        <v>-15.28</v>
      </c>
      <c r="F23" s="33">
        <f t="shared" si="0"/>
        <v>2938.9100000000003</v>
      </c>
      <c r="G23" s="60"/>
      <c r="P23" s="38"/>
    </row>
    <row r="24" spans="1:19" ht="15">
      <c r="A24" t="s">
        <v>1537</v>
      </c>
      <c r="B24" s="70"/>
      <c r="C24" s="72"/>
      <c r="D24" s="71" t="s">
        <v>1533</v>
      </c>
      <c r="E24" s="123">
        <v>-26.23</v>
      </c>
      <c r="F24" s="33">
        <f t="shared" si="0"/>
        <v>2912.6800000000003</v>
      </c>
      <c r="G24" s="60"/>
      <c r="P24" s="38"/>
    </row>
    <row r="25" spans="1:19" ht="15">
      <c r="B25" s="70"/>
      <c r="C25" s="72"/>
      <c r="D25" s="71"/>
      <c r="E25" s="123"/>
      <c r="F25" s="33">
        <f t="shared" si="0"/>
        <v>2912.6800000000003</v>
      </c>
      <c r="G25" s="60"/>
      <c r="P25" s="38"/>
    </row>
    <row r="26" spans="1:19" ht="15">
      <c r="B26" s="70"/>
      <c r="C26" s="72"/>
      <c r="D26" s="71"/>
      <c r="E26" s="123"/>
      <c r="F26" s="33">
        <f t="shared" si="0"/>
        <v>2912.6800000000003</v>
      </c>
      <c r="G26" s="60"/>
      <c r="P26" s="38"/>
    </row>
    <row r="27" spans="1:19" ht="15">
      <c r="B27" s="70"/>
      <c r="C27" s="72"/>
      <c r="D27" s="71"/>
      <c r="E27" s="123"/>
      <c r="F27" s="33">
        <f t="shared" si="0"/>
        <v>2912.6800000000003</v>
      </c>
      <c r="G27" s="60"/>
      <c r="H27">
        <f>H2</f>
        <v>2912.68</v>
      </c>
      <c r="P27" s="38"/>
    </row>
    <row r="28" spans="1:19" ht="15">
      <c r="B28" s="70"/>
      <c r="C28" s="72"/>
      <c r="D28" s="71"/>
      <c r="E28" s="123"/>
      <c r="F28" s="33">
        <f t="shared" si="0"/>
        <v>2912.6800000000003</v>
      </c>
      <c r="G28" s="60"/>
      <c r="P28" s="38"/>
    </row>
    <row r="29" spans="1:19" ht="15">
      <c r="B29" s="70"/>
      <c r="C29" s="60"/>
      <c r="D29" s="73" t="s">
        <v>43</v>
      </c>
      <c r="E29" s="74"/>
      <c r="F29" s="33"/>
      <c r="G29" s="60"/>
      <c r="P29" s="38"/>
    </row>
    <row r="30" spans="1:19" ht="13.5" thickBot="1">
      <c r="B30" s="61"/>
      <c r="C30" s="63"/>
      <c r="D30" s="67"/>
      <c r="E30" s="62"/>
      <c r="F30" s="62"/>
      <c r="G30" s="63"/>
      <c r="P30" s="38"/>
    </row>
    <row r="31" spans="1:19" ht="21.75" customHeight="1">
      <c r="Q31" s="38"/>
    </row>
    <row r="32" spans="1:19">
      <c r="S32" s="38"/>
    </row>
    <row r="34" spans="2:7">
      <c r="F34">
        <v>12</v>
      </c>
      <c r="G34">
        <v>12</v>
      </c>
    </row>
    <row r="35" spans="2:7">
      <c r="E35">
        <v>10</v>
      </c>
      <c r="F35">
        <v>8</v>
      </c>
      <c r="G35">
        <v>80</v>
      </c>
    </row>
    <row r="36" spans="2:7">
      <c r="B36" t="s">
        <v>1308</v>
      </c>
      <c r="E36" t="str">
        <f t="shared" ref="E36:E43" si="1">LEFT(B36,$E$35)</f>
        <v>01.10.2020</v>
      </c>
      <c r="F36" t="str">
        <f t="shared" ref="F36:F43" si="2">MID(B36,$F$34,$F$35)</f>
        <v xml:space="preserve">Členské </v>
      </c>
      <c r="G36" t="str">
        <f t="shared" ref="G36:G43" si="3">MID(B36,$G$34,$G$35)</f>
        <v xml:space="preserve">Členské príspevky v hotovosti / zostavajuP v p1o k7l4a0d,n0i0 2 888,13 977,75 1 </v>
      </c>
    </row>
    <row r="37" spans="2:7">
      <c r="B37" t="s">
        <v>1309</v>
      </c>
      <c r="E37" t="str">
        <f t="shared" si="1"/>
        <v>07.10.2020</v>
      </c>
      <c r="F37" t="str">
        <f t="shared" si="2"/>
        <v>Rada ško</v>
      </c>
      <c r="G37" t="str">
        <f t="shared" si="3"/>
        <v>Rada školy - občerstvenie V 4,20 2 888,13 981,95 1 906,18</v>
      </c>
    </row>
    <row r="38" spans="2:7">
      <c r="B38" t="s">
        <v>1310</v>
      </c>
      <c r="E38" t="str">
        <f t="shared" si="1"/>
        <v>23.10.2020</v>
      </c>
      <c r="F38" t="str">
        <f t="shared" si="2"/>
        <v xml:space="preserve">Členské </v>
      </c>
      <c r="G38" t="str">
        <f t="shared" si="3"/>
        <v>Členské príspevky v hotovosti P 1 200,00 4 088,13 981,95 3 106,18</v>
      </c>
    </row>
    <row r="39" spans="2:7">
      <c r="B39" t="s">
        <v>1311</v>
      </c>
      <c r="E39" t="str">
        <f t="shared" si="1"/>
        <v>23.10.2020</v>
      </c>
      <c r="F39" t="str">
        <f t="shared" si="2"/>
        <v>ANJ - sp</v>
      </c>
      <c r="G39" t="str">
        <f t="shared" si="3"/>
        <v>ANJ - spotr. materiál a odmeny V 199,19 4 088,13 1 181,14 2 906,99</v>
      </c>
    </row>
    <row r="40" spans="2:7">
      <c r="B40" t="s">
        <v>1312</v>
      </c>
      <c r="E40" t="str">
        <f t="shared" si="1"/>
        <v>23.10.2020</v>
      </c>
      <c r="F40" t="str">
        <f t="shared" si="2"/>
        <v>Odvod čl</v>
      </c>
      <c r="G40" t="str">
        <f t="shared" si="3"/>
        <v>Odvod členských príspevkov na BÚ V 1 200,00 4 088,13 2 381,14 1 706,99</v>
      </c>
    </row>
    <row r="41" spans="2:7">
      <c r="B41" t="s">
        <v>1313</v>
      </c>
      <c r="E41" t="str">
        <f t="shared" si="1"/>
        <v>30.10.2020</v>
      </c>
      <c r="F41" t="str">
        <f t="shared" si="2"/>
        <v xml:space="preserve">Členské </v>
      </c>
      <c r="G41" t="str">
        <f t="shared" si="3"/>
        <v>Členské príspevky v hotovosti P 2 040,00 6 128,13 2 381,14 3 746,99</v>
      </c>
    </row>
    <row r="42" spans="2:7">
      <c r="B42" t="s">
        <v>1314</v>
      </c>
      <c r="E42" t="str">
        <f t="shared" si="1"/>
        <v>30.10.2020</v>
      </c>
      <c r="F42" t="str">
        <f t="shared" si="2"/>
        <v>Odvod čl</v>
      </c>
      <c r="G42" t="str">
        <f t="shared" si="3"/>
        <v>Odvod členských príspevkov na BÚ V 2 040,00 6 128,13 4 421,14 1 706,99</v>
      </c>
    </row>
    <row r="43" spans="2:7">
      <c r="B43" t="s">
        <v>1315</v>
      </c>
      <c r="E43" t="str">
        <f t="shared" si="1"/>
        <v>15.12.2020</v>
      </c>
      <c r="F43" t="str">
        <f t="shared" si="2"/>
        <v>Šaliansk</v>
      </c>
      <c r="G43" t="str">
        <f t="shared" si="3"/>
        <v>Šaliansky Maťko - ceny - I. stupeň V 66,57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4"/>
  <dimension ref="B3:E34"/>
  <sheetViews>
    <sheetView workbookViewId="0">
      <selection activeCell="E32" sqref="E32"/>
    </sheetView>
  </sheetViews>
  <sheetFormatPr defaultRowHeight="12.75"/>
  <cols>
    <col min="1" max="1" width="2.42578125" customWidth="1"/>
    <col min="2" max="2" width="19.7109375" customWidth="1"/>
    <col min="3" max="3" width="11.7109375" customWidth="1"/>
    <col min="4" max="4" width="12.7109375" customWidth="1"/>
    <col min="5" max="5" width="10.7109375" bestFit="1" customWidth="1"/>
  </cols>
  <sheetData>
    <row r="3" spans="2:5">
      <c r="C3" s="128">
        <v>0.02</v>
      </c>
      <c r="D3" s="127" t="s">
        <v>158</v>
      </c>
      <c r="E3" t="s">
        <v>159</v>
      </c>
    </row>
    <row r="4" spans="2:5">
      <c r="B4" t="s">
        <v>66</v>
      </c>
      <c r="C4" s="87">
        <v>4162.5200000000004</v>
      </c>
      <c r="D4" s="87">
        <v>14240</v>
      </c>
      <c r="E4" s="129">
        <f t="shared" ref="E4:E11" si="0">SUM(C4:D4)</f>
        <v>18402.52</v>
      </c>
    </row>
    <row r="5" spans="2:5">
      <c r="B5" t="s">
        <v>67</v>
      </c>
      <c r="C5" s="87">
        <v>6265.41</v>
      </c>
      <c r="D5" s="87">
        <v>11420</v>
      </c>
      <c r="E5" s="129">
        <f t="shared" si="0"/>
        <v>17685.41</v>
      </c>
    </row>
    <row r="6" spans="2:5">
      <c r="B6" t="s">
        <v>68</v>
      </c>
      <c r="C6" s="87">
        <v>5618.7999999999993</v>
      </c>
      <c r="D6" s="87">
        <v>12467</v>
      </c>
      <c r="E6" s="129">
        <f t="shared" si="0"/>
        <v>18085.8</v>
      </c>
    </row>
    <row r="7" spans="2:5">
      <c r="B7" t="s">
        <v>69</v>
      </c>
      <c r="C7" s="87">
        <v>8628.5800000000017</v>
      </c>
      <c r="D7" s="87">
        <v>12707</v>
      </c>
      <c r="E7" s="129">
        <f t="shared" si="0"/>
        <v>21335.58</v>
      </c>
    </row>
    <row r="8" spans="2:5">
      <c r="B8" t="s">
        <v>70</v>
      </c>
      <c r="C8" s="87">
        <v>6197.58</v>
      </c>
      <c r="D8" s="87">
        <v>13001</v>
      </c>
      <c r="E8" s="129">
        <f t="shared" si="0"/>
        <v>19198.580000000002</v>
      </c>
    </row>
    <row r="9" spans="2:5">
      <c r="B9" t="s">
        <v>71</v>
      </c>
      <c r="C9" s="87">
        <v>9729.9499999999971</v>
      </c>
      <c r="D9" s="87">
        <v>15197</v>
      </c>
      <c r="E9" s="129">
        <f t="shared" si="0"/>
        <v>24926.949999999997</v>
      </c>
    </row>
    <row r="10" spans="2:5">
      <c r="B10" t="s">
        <v>72</v>
      </c>
      <c r="C10" s="87">
        <v>3036.6000000000004</v>
      </c>
      <c r="D10" s="87">
        <v>15715</v>
      </c>
      <c r="E10" s="129">
        <f t="shared" si="0"/>
        <v>18751.599999999999</v>
      </c>
    </row>
    <row r="11" spans="2:5">
      <c r="B11" t="s">
        <v>73</v>
      </c>
      <c r="C11" s="87">
        <v>10637.42</v>
      </c>
      <c r="D11" s="87">
        <v>13208</v>
      </c>
      <c r="E11" s="129">
        <f t="shared" si="0"/>
        <v>23845.42</v>
      </c>
    </row>
    <row r="12" spans="2:5">
      <c r="B12" t="s">
        <v>74</v>
      </c>
    </row>
    <row r="27" spans="2:3">
      <c r="B27" t="s">
        <v>75</v>
      </c>
      <c r="C27" s="87">
        <v>4162.5200000000004</v>
      </c>
    </row>
    <row r="28" spans="2:3">
      <c r="B28" t="s">
        <v>76</v>
      </c>
      <c r="C28" s="87">
        <v>6265.41</v>
      </c>
    </row>
    <row r="29" spans="2:3">
      <c r="B29" t="s">
        <v>77</v>
      </c>
      <c r="C29" s="87">
        <v>6472.1</v>
      </c>
    </row>
    <row r="30" spans="2:3">
      <c r="B30" t="s">
        <v>78</v>
      </c>
      <c r="C30" s="87">
        <v>7788</v>
      </c>
    </row>
    <row r="31" spans="2:3">
      <c r="B31" t="s">
        <v>79</v>
      </c>
      <c r="C31" s="87">
        <v>6873.54</v>
      </c>
    </row>
    <row r="32" spans="2:3">
      <c r="B32" t="s">
        <v>80</v>
      </c>
      <c r="C32" s="87">
        <v>9836.0300000000007</v>
      </c>
    </row>
    <row r="33" spans="2:3">
      <c r="B33" t="s">
        <v>81</v>
      </c>
      <c r="C33" s="87">
        <v>3020.42</v>
      </c>
    </row>
    <row r="34" spans="2:3">
      <c r="B34" t="s">
        <v>82</v>
      </c>
      <c r="C34" s="8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4</vt:i4>
      </vt:variant>
    </vt:vector>
  </HeadingPairs>
  <TitlesOfParts>
    <vt:vector size="4" baseType="lpstr">
      <vt:lpstr>realizacia</vt:lpstr>
      <vt:lpstr>banka</vt:lpstr>
      <vt:lpstr>pokladna</vt:lpstr>
      <vt:lpstr>2% a pris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hanik</cp:lastModifiedBy>
  <cp:lastPrinted>2021-04-07T17:01:57Z</cp:lastPrinted>
  <dcterms:created xsi:type="dcterms:W3CDTF">1997-01-24T11:07:25Z</dcterms:created>
  <dcterms:modified xsi:type="dcterms:W3CDTF">2021-09-06T13:46:11Z</dcterms:modified>
</cp:coreProperties>
</file>