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hanik\Desktop\skola\financie\2018-2019\"/>
    </mc:Choice>
  </mc:AlternateContent>
  <bookViews>
    <workbookView xWindow="0" yWindow="0" windowWidth="15360" windowHeight="7035"/>
  </bookViews>
  <sheets>
    <sheet name="realizacia" sheetId="1" r:id="rId1"/>
    <sheet name="banka" sheetId="4" r:id="rId2"/>
    <sheet name="imat" sheetId="2" r:id="rId3"/>
    <sheet name="2% a pris" sheetId="3" r:id="rId4"/>
  </sheets>
  <definedNames>
    <definedName name="_xlnm._FilterDatabase" localSheetId="1" hidden="1">banka!$A$15:$P$185</definedName>
  </definedNames>
  <calcPr calcId="152511"/>
</workbook>
</file>

<file path=xl/calcChain.xml><?xml version="1.0" encoding="utf-8"?>
<calcChain xmlns="http://schemas.openxmlformats.org/spreadsheetml/2006/main">
  <c r="E76" i="1" l="1"/>
  <c r="G77" i="1"/>
  <c r="G75" i="1"/>
  <c r="G74" i="1"/>
  <c r="G73" i="1"/>
  <c r="G72" i="1"/>
  <c r="G71" i="1"/>
  <c r="G70" i="1"/>
  <c r="F24" i="2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78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5" i="3" l="1"/>
  <c r="E6" i="3"/>
  <c r="E7" i="3"/>
  <c r="E8" i="3"/>
  <c r="E9" i="3"/>
  <c r="E4" i="3"/>
  <c r="E34" i="1" l="1"/>
  <c r="E92" i="1" l="1"/>
  <c r="E67" i="1"/>
  <c r="E66" i="1"/>
  <c r="E65" i="1"/>
  <c r="E101" i="1"/>
  <c r="G61" i="1" l="1"/>
  <c r="G62" i="1"/>
  <c r="G60" i="1"/>
  <c r="G59" i="1"/>
  <c r="G58" i="1"/>
  <c r="G57" i="1"/>
  <c r="G56" i="1"/>
  <c r="G55" i="1"/>
  <c r="G54" i="1"/>
  <c r="G50" i="1"/>
  <c r="G51" i="1"/>
  <c r="G49" i="1"/>
  <c r="G48" i="1"/>
  <c r="G47" i="1"/>
  <c r="G46" i="1"/>
  <c r="G45" i="1"/>
  <c r="G44" i="1"/>
  <c r="G43" i="1"/>
  <c r="G42" i="1"/>
  <c r="G41" i="1"/>
  <c r="G13" i="1"/>
  <c r="F5" i="2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4" i="2"/>
  <c r="G93" i="1"/>
  <c r="G91" i="1"/>
  <c r="G90" i="1"/>
  <c r="G89" i="1"/>
  <c r="G88" i="1"/>
  <c r="G87" i="1"/>
  <c r="G12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5" i="1"/>
  <c r="G36" i="1"/>
  <c r="G37" i="1"/>
  <c r="G38" i="1"/>
  <c r="G18" i="1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G56" i="2"/>
  <c r="F56" i="2"/>
  <c r="E56" i="2"/>
  <c r="E3" i="1"/>
  <c r="F3" i="1" s="1"/>
  <c r="E108" i="1"/>
  <c r="E103" i="1"/>
  <c r="E105" i="1"/>
  <c r="E104" i="1"/>
  <c r="E100" i="1"/>
  <c r="E46" i="1"/>
  <c r="E47" i="1"/>
  <c r="E48" i="1"/>
  <c r="E49" i="1"/>
  <c r="E50" i="1"/>
  <c r="E51" i="1"/>
  <c r="E45" i="1"/>
  <c r="E44" i="1"/>
  <c r="E43" i="1"/>
  <c r="E42" i="1"/>
  <c r="E41" i="1"/>
  <c r="E102" i="1"/>
  <c r="E25" i="1"/>
  <c r="E26" i="1"/>
  <c r="E27" i="1"/>
  <c r="E28" i="1"/>
  <c r="E29" i="1"/>
  <c r="E30" i="1"/>
  <c r="E31" i="1"/>
  <c r="E32" i="1"/>
  <c r="E33" i="1"/>
  <c r="E35" i="1"/>
  <c r="E36" i="1"/>
  <c r="E37" i="1"/>
  <c r="E38" i="1"/>
  <c r="E24" i="1"/>
  <c r="E23" i="1"/>
  <c r="E22" i="1"/>
  <c r="E21" i="1"/>
  <c r="E20" i="1"/>
  <c r="E19" i="1"/>
  <c r="E18" i="1"/>
  <c r="E99" i="1"/>
  <c r="E98" i="1"/>
  <c r="E97" i="1"/>
  <c r="E96" i="1"/>
  <c r="E13" i="1"/>
  <c r="E14" i="1"/>
  <c r="E12" i="1"/>
  <c r="E90" i="1"/>
  <c r="E74" i="1"/>
  <c r="E75" i="1"/>
  <c r="E77" i="1"/>
  <c r="E78" i="1"/>
  <c r="E79" i="1"/>
  <c r="E80" i="1"/>
  <c r="E81" i="1"/>
  <c r="E82" i="1"/>
  <c r="E83" i="1"/>
  <c r="E84" i="1"/>
  <c r="E73" i="1"/>
  <c r="E72" i="1"/>
  <c r="E71" i="1"/>
  <c r="E70" i="1"/>
  <c r="E57" i="1"/>
  <c r="E58" i="1"/>
  <c r="E59" i="1"/>
  <c r="E60" i="1"/>
  <c r="E61" i="1"/>
  <c r="E62" i="1"/>
  <c r="E56" i="1"/>
  <c r="E55" i="1"/>
  <c r="E54" i="1"/>
  <c r="E87" i="1"/>
  <c r="E88" i="1"/>
  <c r="E89" i="1"/>
  <c r="E93" i="1"/>
  <c r="E91" i="1"/>
  <c r="G108" i="1" l="1"/>
  <c r="E15" i="1"/>
  <c r="D110" i="1"/>
  <c r="I106" i="1" l="1"/>
  <c r="I94" i="1"/>
  <c r="I85" i="1"/>
  <c r="I68" i="1"/>
  <c r="I63" i="1"/>
  <c r="I52" i="1"/>
  <c r="I39" i="1"/>
  <c r="D63" i="1" l="1"/>
  <c r="D39" i="1"/>
  <c r="H4" i="1" l="1"/>
  <c r="G85" i="1"/>
  <c r="G39" i="1"/>
  <c r="G52" i="1"/>
  <c r="G106" i="1"/>
  <c r="G68" i="1"/>
  <c r="G94" i="1"/>
  <c r="G63" i="1"/>
  <c r="H5" i="1" l="1"/>
  <c r="H2" i="2" s="1"/>
  <c r="H27" i="2" s="1"/>
  <c r="E94" i="1"/>
  <c r="D94" i="1"/>
  <c r="D68" i="1"/>
  <c r="D9" i="1"/>
  <c r="E68" i="1"/>
  <c r="E85" i="1"/>
  <c r="D85" i="1"/>
  <c r="E63" i="1"/>
  <c r="E52" i="1"/>
  <c r="D52" i="1"/>
  <c r="E39" i="1"/>
  <c r="E110" i="1" l="1"/>
  <c r="H2" i="1" s="1"/>
  <c r="H3" i="1" s="1"/>
  <c r="H6" i="1" s="1"/>
  <c r="D106" i="1"/>
  <c r="D15" i="1"/>
  <c r="F4" i="1" l="1"/>
  <c r="E106" i="1"/>
</calcChain>
</file>

<file path=xl/comments1.xml><?xml version="1.0" encoding="utf-8"?>
<comments xmlns="http://schemas.openxmlformats.org/spreadsheetml/2006/main">
  <authors>
    <author>hanik</author>
  </authors>
  <commentList>
    <comment ref="E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posledný riadok
</t>
        </r>
      </text>
    </comment>
    <comment ref="C13" authorId="0" shapeId="0">
      <text>
        <r>
          <rPr>
            <b/>
            <sz val="9"/>
            <color indexed="81"/>
            <rFont val="Segoe UI"/>
            <family val="2"/>
            <charset val="238"/>
          </rPr>
          <t>Slovenská Elektr. DO2017-12-08/SP-financny dar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8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4. THD kabinet dielne, chemie – 600 nákup dreva, spotrebného materiálu – ma praktické aktivity, </t>
        </r>
      </text>
    </comment>
  </commentList>
</comments>
</file>

<file path=xl/sharedStrings.xml><?xml version="1.0" encoding="utf-8"?>
<sst xmlns="http://schemas.openxmlformats.org/spreadsheetml/2006/main" count="2537" uniqueCount="1041">
  <si>
    <t>Európa v škole</t>
  </si>
  <si>
    <t xml:space="preserve">Výtvarné súťaže                                                 </t>
  </si>
  <si>
    <t>návrh</t>
  </si>
  <si>
    <t>Projekty:</t>
  </si>
  <si>
    <t>Fašiangový karneval</t>
  </si>
  <si>
    <t>Nákup pomôcok do ŠKD</t>
  </si>
  <si>
    <t xml:space="preserve">OZ Rajčianska 3 </t>
  </si>
  <si>
    <t>Druh - výdaju</t>
  </si>
  <si>
    <t>Druh - príjmu</t>
  </si>
  <si>
    <t>Majetok spolu :</t>
  </si>
  <si>
    <t>Sponzorské príspevky</t>
  </si>
  <si>
    <t>číslo dokladu</t>
  </si>
  <si>
    <t>poznámky</t>
  </si>
  <si>
    <t>Reprezentácia školy - vedomostné súťaže</t>
  </si>
  <si>
    <t>Športovo - vzdelávacie zájazdy</t>
  </si>
  <si>
    <t>Kultúrne vystúpenia a stretnutia v škole</t>
  </si>
  <si>
    <t>Učebné pomôcky a výchova</t>
  </si>
  <si>
    <t>s</t>
  </si>
  <si>
    <t>Režijné náklady OZ</t>
  </si>
  <si>
    <t>Notár</t>
  </si>
  <si>
    <t>Odmena za správu aktív</t>
  </si>
  <si>
    <t>dátum</t>
  </si>
  <si>
    <t>Učebné pomôcky - škola</t>
  </si>
  <si>
    <t>Klokan - MAT</t>
  </si>
  <si>
    <t>Komparo - MAT</t>
  </si>
  <si>
    <t>ocenenie na konci školského roku</t>
  </si>
  <si>
    <t>Výber z účtu na prevádzkovú pokladňu</t>
  </si>
  <si>
    <t>potvrdenie - štatistický úrad (pre notára na 2% )</t>
  </si>
  <si>
    <t>potvrdenie o vedení účtu ( pre notára na 2% )</t>
  </si>
  <si>
    <t xml:space="preserve">Kancelárske potreby, doklady, poštové poplatky, iné </t>
  </si>
  <si>
    <t>Majetok OZ - ÚČET</t>
  </si>
  <si>
    <t>Majetok OZ HOTOVOSŤ</t>
  </si>
  <si>
    <t>Majetok OZ  - INÉ</t>
  </si>
  <si>
    <t>čerpanie bank. prevodom</t>
  </si>
  <si>
    <t>platba 
v hotovosti</t>
  </si>
  <si>
    <t>banka - poplatky</t>
  </si>
  <si>
    <t>Zostatok na účte :</t>
  </si>
  <si>
    <t>Príjem spolu :</t>
  </si>
  <si>
    <t>zverejnenie v obchodnom vestníku</t>
  </si>
  <si>
    <t>Suma výdavkov</t>
  </si>
  <si>
    <t>Stav majetku ku dňu :</t>
  </si>
  <si>
    <t>Druh - transakcie ( stav-príjem -výdaj )</t>
  </si>
  <si>
    <t>počiatočný stav v pokladni</t>
  </si>
  <si>
    <t>stav</t>
  </si>
  <si>
    <t>ku dňu:</t>
  </si>
  <si>
    <t>Koniec školského roku</t>
  </si>
  <si>
    <t>Slávik Slovenska ceny a občerstvenie</t>
  </si>
  <si>
    <t>Športové súťaže, štartovné, cestovné</t>
  </si>
  <si>
    <t>Iné ( podľa ponuky )</t>
  </si>
  <si>
    <t>Exkurzno-poznávací zájazd ( podľa ponuky)</t>
  </si>
  <si>
    <t>Škola v prírode doprava</t>
  </si>
  <si>
    <t>Lego -robotic, účasť na súťaži</t>
  </si>
  <si>
    <t>Plavecký výcvik doprava</t>
  </si>
  <si>
    <t>Imatrikulácia prvákov</t>
  </si>
  <si>
    <t xml:space="preserve">Mikuláš,program a balíčky </t>
  </si>
  <si>
    <t>MDD balíčky, program</t>
  </si>
  <si>
    <t>ocenenie počas školského roku</t>
  </si>
  <si>
    <t>zmena podpisového vzoru - prístup k účtu</t>
  </si>
  <si>
    <t>Matboj - MAT</t>
  </si>
  <si>
    <t>seminar pre OZ organizuje BSK</t>
  </si>
  <si>
    <t>Lego SKD p Svabova Dagmar</t>
  </si>
  <si>
    <t>Matematicky expres www.p-mat.sk</t>
  </si>
  <si>
    <t>Hviezdoslavov Kubín - ceny I.st.</t>
  </si>
  <si>
    <t>Hviezdoslavov Kubín - ceny II.st.</t>
  </si>
  <si>
    <t>Majstrovstvá v hádzanej - príspevok</t>
  </si>
  <si>
    <t>Balicek - interaktivna chemia, fyzika a geografia</t>
  </si>
  <si>
    <t>Chemikalie do lab. Rajcianska 3 BA</t>
  </si>
  <si>
    <t>Šaliansky Maťko - ceny - I. stupeň</t>
  </si>
  <si>
    <t>Šaliansky Maťko - ceny - II. stupeň</t>
  </si>
  <si>
    <t>čerpanie predošlý ŠR</t>
  </si>
  <si>
    <t>Cesta Slovanskou históriou</t>
  </si>
  <si>
    <t>Učebné pomôcky na TV</t>
  </si>
  <si>
    <t>Lanovka na Chopok</t>
  </si>
  <si>
    <t>Pomôcky matematika</t>
  </si>
  <si>
    <t>Kvant pomôcky fyzika</t>
  </si>
  <si>
    <t>softver latky STIEFEL EUROCART s.r.o.</t>
  </si>
  <si>
    <t>Publicom ucebne pomocky Rajcianska</t>
  </si>
  <si>
    <t>MDD ceny pre žiakov</t>
  </si>
  <si>
    <t>kulturne p. citanie s Mrkvickou ( Tibor Hujdic )</t>
  </si>
  <si>
    <t>Clankonozce Stiefel Eurocart</t>
  </si>
  <si>
    <t>Akademia SPEVU vychov. Koncert</t>
  </si>
  <si>
    <t>Pomocky Biologia</t>
  </si>
  <si>
    <t>Zostatok hotovosť :</t>
  </si>
  <si>
    <t>Projekt Štefánik - občerstvenie</t>
  </si>
  <si>
    <t>Testovanie 5 - občerstvenie</t>
  </si>
  <si>
    <t>Vedecký deň</t>
  </si>
  <si>
    <t>školský rok 2013/2014</t>
  </si>
  <si>
    <t>školský rok 2014/2015</t>
  </si>
  <si>
    <t>školský rok 2015/2016</t>
  </si>
  <si>
    <t>školský rok 2016/2017</t>
  </si>
  <si>
    <t>školský rok 2017/2018</t>
  </si>
  <si>
    <t>školský rok 2018/2019</t>
  </si>
  <si>
    <t>školský rok 2019/2020</t>
  </si>
  <si>
    <t>školský rok 2020/2021</t>
  </si>
  <si>
    <t>školský rok 2021/2022</t>
  </si>
  <si>
    <t>účtovný rok 2014</t>
  </si>
  <si>
    <t>účtovný rok 2015</t>
  </si>
  <si>
    <t>účtovný rok 2016</t>
  </si>
  <si>
    <t>účtovný rok 2017</t>
  </si>
  <si>
    <t>účtovný rok 2018</t>
  </si>
  <si>
    <t>účtovný rok 2019</t>
  </si>
  <si>
    <t>účtovný rok 2020</t>
  </si>
  <si>
    <t>účtovný rok 2021</t>
  </si>
  <si>
    <t>Rysovacie pomôcky na biele tabule</t>
  </si>
  <si>
    <t xml:space="preserve">Exkurzia pre ŠKD </t>
  </si>
  <si>
    <t xml:space="preserve">Kino, divadlo predstavenie pre ŠKD </t>
  </si>
  <si>
    <t xml:space="preserve">Kino, divadlo preprava pre ŠKD </t>
  </si>
  <si>
    <t xml:space="preserve">ZOO preprava pre ŠKD </t>
  </si>
  <si>
    <t xml:space="preserve">Dobré jablká preprava pre ŠKD </t>
  </si>
  <si>
    <t>Dejepis</t>
  </si>
  <si>
    <t xml:space="preserve">THD kabinet dielne, chemie </t>
  </si>
  <si>
    <t>Úpravu respíria ( tulivaky, poločky a spotrebný materiál )</t>
  </si>
  <si>
    <t>Metodické dni II stupeň</t>
  </si>
  <si>
    <t>Ceny pre najlepších žiakov, triedy</t>
  </si>
  <si>
    <t>naj trieda II stupeň</t>
  </si>
  <si>
    <t>prenosný vizualizér 10 kusov</t>
  </si>
  <si>
    <t>40 výročie školy, kultúrny program, kostýmy</t>
  </si>
  <si>
    <t>Číslo účtu:</t>
  </si>
  <si>
    <t>SK1902000000003058498554</t>
  </si>
  <si>
    <t>BIC:</t>
  </si>
  <si>
    <t>SUBASKBX</t>
  </si>
  <si>
    <t>Dátum generovania:</t>
  </si>
  <si>
    <t>Mena účtu:</t>
  </si>
  <si>
    <t>EUR</t>
  </si>
  <si>
    <t>Čas generovania:</t>
  </si>
  <si>
    <t>09:58</t>
  </si>
  <si>
    <t>Typ účtu:</t>
  </si>
  <si>
    <t>Bežný účet</t>
  </si>
  <si>
    <t>Majiteľ účtu:</t>
  </si>
  <si>
    <t>RAJČIANSKA 3</t>
  </si>
  <si>
    <t/>
  </si>
  <si>
    <t>Export pohybov na účte SK1902000000003058498554</t>
  </si>
  <si>
    <t>podľa zvolených vyhľadávacích kritérií</t>
  </si>
  <si>
    <t>Detaily transakcií:</t>
  </si>
  <si>
    <t>Dátum zaúčtovania</t>
  </si>
  <si>
    <t>Dátum realizácie</t>
  </si>
  <si>
    <t>Účet partnera</t>
  </si>
  <si>
    <t>BIC</t>
  </si>
  <si>
    <t>Názov partnera</t>
  </si>
  <si>
    <t>Suma</t>
  </si>
  <si>
    <t>Mena</t>
  </si>
  <si>
    <t>Referencia
partnera</t>
  </si>
  <si>
    <t>VS</t>
  </si>
  <si>
    <t>ŠS</t>
  </si>
  <si>
    <t>KS</t>
  </si>
  <si>
    <t>Doplňujúce informácie</t>
  </si>
  <si>
    <t>Číslo dokladu</t>
  </si>
  <si>
    <t>Identifikátor dávky platieb</t>
  </si>
  <si>
    <t>Účtovný zostatok</t>
  </si>
  <si>
    <t>SK3911000000002628252050</t>
  </si>
  <si>
    <t>TATRSKBX</t>
  </si>
  <si>
    <t>NOTPROVIDED</t>
  </si>
  <si>
    <t>/VS180033/SS/KS308</t>
  </si>
  <si>
    <t>0308</t>
  </si>
  <si>
    <t>OZ Rajcianska</t>
  </si>
  <si>
    <t>1809020VUSIBR</t>
  </si>
  <si>
    <t>SK1775000000000184284123</t>
  </si>
  <si>
    <t>CEKOSKBX</t>
  </si>
  <si>
    <t>Robinco</t>
  </si>
  <si>
    <t>/VS204112018/SS/KS</t>
  </si>
  <si>
    <t>0204112018</t>
  </si>
  <si>
    <t>1809020VN7IBR</t>
  </si>
  <si>
    <t>SK0231000000004180029000</t>
  </si>
  <si>
    <t>LUBASKBX</t>
  </si>
  <si>
    <t>WIKY</t>
  </si>
  <si>
    <t>/VS8039518/SS/KS</t>
  </si>
  <si>
    <t>0008039518</t>
  </si>
  <si>
    <t>1809020VJEIBR</t>
  </si>
  <si>
    <t>SK7811000000002624225848</t>
  </si>
  <si>
    <t>TATRSKBXXXX</t>
  </si>
  <si>
    <t>ALZA.SK S. R. O.</t>
  </si>
  <si>
    <t>/VS1765411611/SS/KS</t>
  </si>
  <si>
    <t>1765411611</t>
  </si>
  <si>
    <t>OP18090600460</t>
  </si>
  <si>
    <t>SK5111110000000002859046</t>
  </si>
  <si>
    <t>UNCRSKBXXXX</t>
  </si>
  <si>
    <t>KONOZSI PAVOL</t>
  </si>
  <si>
    <t>0000000000</t>
  </si>
  <si>
    <t>ZRPS - Tomas Konozsi 4.A</t>
  </si>
  <si>
    <t>20180910-IZ35</t>
  </si>
  <si>
    <t>SK8802000000001193370351</t>
  </si>
  <si>
    <t>Peter Kováč</t>
  </si>
  <si>
    <t>/VS20182019/SS/KS</t>
  </si>
  <si>
    <t>0020182019</t>
  </si>
  <si>
    <t>Jakub 9.C,Lukas 5.B,Tomas 3.C Kovacovci-Rada skoly</t>
  </si>
  <si>
    <t>18091115F0IBR</t>
  </si>
  <si>
    <t>SK8602000000003703543953</t>
  </si>
  <si>
    <t>Katarína Fellingerová</t>
  </si>
  <si>
    <t>Lucia Fellingerova 5A</t>
  </si>
  <si>
    <t>1809120TJAIBR</t>
  </si>
  <si>
    <t>SK1909000000000110779772</t>
  </si>
  <si>
    <t>GIBASKBX</t>
  </si>
  <si>
    <t>Zuzana Kučerová</t>
  </si>
  <si>
    <t>/VS/SS/KS298</t>
  </si>
  <si>
    <t>0298</t>
  </si>
  <si>
    <t>poplatok ZRPŠ - škol. rok 2018-2019 Terezka Kučerová, 5.A</t>
  </si>
  <si>
    <t>FSY0014073077</t>
  </si>
  <si>
    <t>SK6709000000000170367948</t>
  </si>
  <si>
    <t>Illéš Marian-DELPHINE COMPUTERS and SO</t>
  </si>
  <si>
    <t>/VS20182019/SS/KS558</t>
  </si>
  <si>
    <t>0558</t>
  </si>
  <si>
    <t>ZRPS poplatok - Martina ILLESOVA, 4 .A</t>
  </si>
  <si>
    <t>FSY0014017090</t>
  </si>
  <si>
    <t>SK3311000000002616490035</t>
  </si>
  <si>
    <t>SIBERT IGOR ING.</t>
  </si>
  <si>
    <t>Ema Sibertova 4.A.</t>
  </si>
  <si>
    <t>OP18091101000</t>
  </si>
  <si>
    <t>SK4211000000002911670864</t>
  </si>
  <si>
    <t>Forgáč Peter, Ing.</t>
  </si>
  <si>
    <t>Viktoria Forgacova 4.A</t>
  </si>
  <si>
    <t>OP18091100002</t>
  </si>
  <si>
    <t>SK5302000000003426715859</t>
  </si>
  <si>
    <t>Ladislav Szirtl</t>
  </si>
  <si>
    <t>szirtl zrps 2.c</t>
  </si>
  <si>
    <t>1809121NSZGSM</t>
  </si>
  <si>
    <t>SK8502000000001932246953</t>
  </si>
  <si>
    <t>Slávka Biskupičová</t>
  </si>
  <si>
    <t>ZRPS Dominik Peter Biskupicova 2.C</t>
  </si>
  <si>
    <t>1809121O5CIBR</t>
  </si>
  <si>
    <t>SK4702000000001978296059</t>
  </si>
  <si>
    <t>Antonia Rusňáková</t>
  </si>
  <si>
    <t>Petra Farkasova 4.A ZS Rajcianska</t>
  </si>
  <si>
    <t>18091229WEIBR</t>
  </si>
  <si>
    <t>SK2202000000001971285058</t>
  </si>
  <si>
    <t>Stanislav Pytel</t>
  </si>
  <si>
    <t>Sara Pytlova 2.C</t>
  </si>
  <si>
    <t>18091305E6GSM</t>
  </si>
  <si>
    <t>SK6309000000000631458587</t>
  </si>
  <si>
    <t>Svetlana Šuľajová</t>
  </si>
  <si>
    <t>ZRPŠ - Patrik Sulaj 2.C</t>
  </si>
  <si>
    <t>FSY0014912049</t>
  </si>
  <si>
    <t>SK7602000000002817642357</t>
  </si>
  <si>
    <t>Beata Preisingerova</t>
  </si>
  <si>
    <t>Preisinger Adam, 6.A</t>
  </si>
  <si>
    <t>18091311PQIBR</t>
  </si>
  <si>
    <t>SK7111000000002612774348</t>
  </si>
  <si>
    <t>Čihalová Dominika</t>
  </si>
  <si>
    <t>/VS4092006/SS/KS308</t>
  </si>
  <si>
    <t>0004092006</t>
  </si>
  <si>
    <t>Laura Chrapanova 6.A</t>
  </si>
  <si>
    <t>OP18091200731</t>
  </si>
  <si>
    <t>SK7811000000002616520556</t>
  </si>
  <si>
    <t>Podmaník Mário, Ing.</t>
  </si>
  <si>
    <t>/VS/SS/KS558</t>
  </si>
  <si>
    <t>mario podmanik 4.a.</t>
  </si>
  <si>
    <t>OP18091200579</t>
  </si>
  <si>
    <t>SK7702000000001120655954</t>
  </si>
  <si>
    <t>Michaela Novotová</t>
  </si>
  <si>
    <t>ZRPS prispevok, Patrik Novota, 4.A, Rajcianska 3</t>
  </si>
  <si>
    <t>1809131YXYIBR</t>
  </si>
  <si>
    <t>SK5402000000003978231457</t>
  </si>
  <si>
    <t>Zuzana Siakelová</t>
  </si>
  <si>
    <t>Viktoria Siakelova, VI.A.</t>
  </si>
  <si>
    <t>18091327TIIBR</t>
  </si>
  <si>
    <t>SK5681805006628122796365</t>
  </si>
  <si>
    <t>SPSRSKBAXXX</t>
  </si>
  <si>
    <t>Finančné riaditeľstvo Slovenskej republiky</t>
  </si>
  <si>
    <t>/VS1510171546/SS46/KS46</t>
  </si>
  <si>
    <t>1510171546</t>
  </si>
  <si>
    <t>46</t>
  </si>
  <si>
    <t>0046</t>
  </si>
  <si>
    <t>/PYO6000371644/VS1510171546/SS0000000046/KS0046</t>
  </si>
  <si>
    <t>162173-201809</t>
  </si>
  <si>
    <t>SK6211000000002619944944</t>
  </si>
  <si>
    <t>KLENOVIČ PETER</t>
  </si>
  <si>
    <t>Peter Klenovic 4 A</t>
  </si>
  <si>
    <t>OP18091300015</t>
  </si>
  <si>
    <t>SK4702000000003966996655</t>
  </si>
  <si>
    <t>Ľuboš Azór</t>
  </si>
  <si>
    <t>/VS1/SS/KS298</t>
  </si>
  <si>
    <t>0000000001</t>
  </si>
  <si>
    <t>Tomas Azor, trieda 6.A</t>
  </si>
  <si>
    <t>1809150O3XIBR</t>
  </si>
  <si>
    <t>SK5402000000009440749112</t>
  </si>
  <si>
    <t>Terezia Paráková</t>
  </si>
  <si>
    <t>Eliska Parakova 4.A</t>
  </si>
  <si>
    <t>1809171SFWIBR</t>
  </si>
  <si>
    <t>/VS1510171809/SS46/KS46</t>
  </si>
  <si>
    <t>1510171809</t>
  </si>
  <si>
    <t>/PYO5700375058/VS1510171809/SS0000000046/KS0046</t>
  </si>
  <si>
    <t>12947-2018091</t>
  </si>
  <si>
    <t>SK8456000000003689687001</t>
  </si>
  <si>
    <t>KOMASK2X</t>
  </si>
  <si>
    <t>PANFILOV SZABOOVA JA</t>
  </si>
  <si>
    <t>/VS2018/SS92018/KS</t>
  </si>
  <si>
    <t>0000002018</t>
  </si>
  <si>
    <t>92018</t>
  </si>
  <si>
    <t>ZRPS Dominik Panfilov 2.C</t>
  </si>
  <si>
    <t>2018-09-18/O:</t>
  </si>
  <si>
    <t>SK1811000000002618982041</t>
  </si>
  <si>
    <t>HORVÁTHOVÁ MARIANNA</t>
  </si>
  <si>
    <t>Juraj Horvath, 4.A</t>
  </si>
  <si>
    <t>OP18091801482</t>
  </si>
  <si>
    <t>Jakub Horvath, 2.C</t>
  </si>
  <si>
    <t>SK7611000000002617043034</t>
  </si>
  <si>
    <t>LENGYELOVÁ ALICA</t>
  </si>
  <si>
    <t>Lea Lengyelova 6.A</t>
  </si>
  <si>
    <t>OP18091800848</t>
  </si>
  <si>
    <t>0000000009</t>
  </si>
  <si>
    <t>0898</t>
  </si>
  <si>
    <t>Popl. za hotovostný vklad</t>
  </si>
  <si>
    <t>2009IG0000001</t>
  </si>
  <si>
    <t>0020092018</t>
  </si>
  <si>
    <t>0379</t>
  </si>
  <si>
    <t>Vklad s poplatkom</t>
  </si>
  <si>
    <t>20094756 503130007GN</t>
  </si>
  <si>
    <t>2009IG0000004</t>
  </si>
  <si>
    <t>ZRPŠ NINA  SIGETOVÁ</t>
  </si>
  <si>
    <t>20094756 511330007GN</t>
  </si>
  <si>
    <t>SK1411000000002912941195</t>
  </si>
  <si>
    <t>Mičková Monika</t>
  </si>
  <si>
    <t>Michaela Prikopska VI.A</t>
  </si>
  <si>
    <t>OP18092000593</t>
  </si>
  <si>
    <t>SK1411000000002629176328</t>
  </si>
  <si>
    <t>P-MAT</t>
  </si>
  <si>
    <t>/VS84102750/SS/KS</t>
  </si>
  <si>
    <t>0084102750</t>
  </si>
  <si>
    <t>Matboj mladsich Rajcianska 3 BA</t>
  </si>
  <si>
    <t>1809230TR1IBR</t>
  </si>
  <si>
    <t>/VS84102751/SS/KS</t>
  </si>
  <si>
    <t>0084102751</t>
  </si>
  <si>
    <t>Matboj Starsich Rajcianska 3 BA</t>
  </si>
  <si>
    <t>1809230TK5IBR</t>
  </si>
  <si>
    <t>SK5802000000000203747112</t>
  </si>
  <si>
    <t>Tibor Nesticky - TINEX</t>
  </si>
  <si>
    <t>/VS1018021/SS/KS</t>
  </si>
  <si>
    <t>0001018021</t>
  </si>
  <si>
    <t>Kuchynka Rajcianska 3 skola</t>
  </si>
  <si>
    <t>1809240ZC6IBR</t>
  </si>
  <si>
    <t>Vedenie konta flexibiznis účet EUR</t>
  </si>
  <si>
    <t>2809IG0016379</t>
  </si>
  <si>
    <t>Poplatky za platby spolu</t>
  </si>
  <si>
    <t>2809IG0016380</t>
  </si>
  <si>
    <t>SK5609000000000172246648</t>
  </si>
  <si>
    <t>Ivana Urbanová</t>
  </si>
  <si>
    <t>Timotej Urban 6.A</t>
  </si>
  <si>
    <t>FSY0014763362</t>
  </si>
  <si>
    <t>SK2902000000002170457651</t>
  </si>
  <si>
    <t>Lenka Jurkovcová</t>
  </si>
  <si>
    <t>Jakub Jurkovec, 4.B</t>
  </si>
  <si>
    <t>1810051O1YIBR</t>
  </si>
  <si>
    <t>SK1102000000003254562955</t>
  </si>
  <si>
    <t>Peter Kováčik</t>
  </si>
  <si>
    <t>platba za Slavka Kovacikova, IV.A</t>
  </si>
  <si>
    <t>1810060HGDIBR</t>
  </si>
  <si>
    <t>SK7683605207004200235961</t>
  </si>
  <si>
    <t>BREXSKBXXXX</t>
  </si>
  <si>
    <t>MARTINA CIZMARIKOVA</t>
  </si>
  <si>
    <t>NELA CIZMARIKOVA - 4.A</t>
  </si>
  <si>
    <t>2154759235</t>
  </si>
  <si>
    <t>SK6902000000001627967359</t>
  </si>
  <si>
    <t>Roman Pócs</t>
  </si>
  <si>
    <t>Nelka Pocsova, 4.A</t>
  </si>
  <si>
    <t>1810081TCCIBR</t>
  </si>
  <si>
    <t>SK9675000000004001772991</t>
  </si>
  <si>
    <t>PLAVCOVA JANA</t>
  </si>
  <si>
    <t>Jana Plavcova, 4.A</t>
  </si>
  <si>
    <t>20181008-PRSC</t>
  </si>
  <si>
    <t>SK7911000000002612956176</t>
  </si>
  <si>
    <t>Malý Peter, Ing.</t>
  </si>
  <si>
    <t>Patrik Maly 4.A</t>
  </si>
  <si>
    <t>OP18100801068</t>
  </si>
  <si>
    <t>SK2102000000001190536053</t>
  </si>
  <si>
    <t>Peter Maderič</t>
  </si>
  <si>
    <t>Filip Maderic 4.A. POplatok za OZ zakladnej skoly Rajcianska ulica</t>
  </si>
  <si>
    <t>1810082W2QIBR</t>
  </si>
  <si>
    <t>SK1581800000007000549660</t>
  </si>
  <si>
    <t>SPSRSKBA</t>
  </si>
  <si>
    <t>Ministerstvo Spravodlivosti SR</t>
  </si>
  <si>
    <t>/VS1000427618/SS27192/KS2018</t>
  </si>
  <si>
    <t>1000427618</t>
  </si>
  <si>
    <t>27192</t>
  </si>
  <si>
    <t>2018</t>
  </si>
  <si>
    <t>zverejnenie v obchodnom vestniku</t>
  </si>
  <si>
    <t>1810092UNMIBR</t>
  </si>
  <si>
    <t>SK6975000000000202778953</t>
  </si>
  <si>
    <t>RUSONOVA LUBOSLAVA</t>
  </si>
  <si>
    <t>/VS19022009/SS/KS3558</t>
  </si>
  <si>
    <t>0019022009</t>
  </si>
  <si>
    <t>3558</t>
  </si>
  <si>
    <t>Lenka Rusonova - 4.A.</t>
  </si>
  <si>
    <t>20181010-PRSC</t>
  </si>
  <si>
    <t>SK3609000000000170032013</t>
  </si>
  <si>
    <t>Robert Horváth</t>
  </si>
  <si>
    <t>/VS10/SS/KS</t>
  </si>
  <si>
    <t>0000000010</t>
  </si>
  <si>
    <t>Michaela Kollarova , 4.A</t>
  </si>
  <si>
    <t>FSY0019818771</t>
  </si>
  <si>
    <t>SK6802000000002686626153</t>
  </si>
  <si>
    <t>Martin Grešš</t>
  </si>
  <si>
    <t>Matej Gress - 2A, Karolina Gressova - 4B</t>
  </si>
  <si>
    <t>18101129KNIBR</t>
  </si>
  <si>
    <t>SK7511110000001146922010</t>
  </si>
  <si>
    <t>DUBRAVA  DANIEL</t>
  </si>
  <si>
    <t>Risko Dubrava II.A</t>
  </si>
  <si>
    <t>20181011-IZ36</t>
  </si>
  <si>
    <t>SK1202000000001616529951</t>
  </si>
  <si>
    <t>Jaroslav Jurík</t>
  </si>
  <si>
    <t>Jaroslav Jurik, 4.A</t>
  </si>
  <si>
    <t>18101221R8IBR</t>
  </si>
  <si>
    <t>SK1909000000005029399900</t>
  </si>
  <si>
    <t>StepUP s.r.o. Horne Oresany</t>
  </si>
  <si>
    <t>/VS20180520/SS/KS308</t>
  </si>
  <si>
    <t>0020180520</t>
  </si>
  <si>
    <t>Imatrikulacia Rajcianska 3</t>
  </si>
  <si>
    <t>1810130DV6IBR</t>
  </si>
  <si>
    <t>SK1675000000004024446726</t>
  </si>
  <si>
    <t>Pre Skoly .sk</t>
  </si>
  <si>
    <t>/VS1818426/SS/KS8</t>
  </si>
  <si>
    <t>0001818426</t>
  </si>
  <si>
    <t>0008</t>
  </si>
  <si>
    <t>ANJ pomocky Rajcianska 3 BA</t>
  </si>
  <si>
    <t>1810130DSGIBR</t>
  </si>
  <si>
    <t>SK4011000000002610085290</t>
  </si>
  <si>
    <t>PEKÁR JURAJ, ING.</t>
  </si>
  <si>
    <t>/VS/SS/KS308</t>
  </si>
  <si>
    <t>RZ ZS Rajcianska 3 - Lilly Pekarova 2.A</t>
  </si>
  <si>
    <t>OP18101200444</t>
  </si>
  <si>
    <t>SK5502000000006493840012</t>
  </si>
  <si>
    <t>Lenka Procházková</t>
  </si>
  <si>
    <t>Lukas Prochazka 2A</t>
  </si>
  <si>
    <t>1810151Y5OIBR</t>
  </si>
  <si>
    <t>SK1902000000001114201454</t>
  </si>
  <si>
    <t>Stanislava Sládková</t>
  </si>
  <si>
    <t>III.A, Sibalik Kliment, prispevok na skolu</t>
  </si>
  <si>
    <t>1810152R5GGSM</t>
  </si>
  <si>
    <t>/VS1510173579/SS46/KS46</t>
  </si>
  <si>
    <t>1510173579</t>
  </si>
  <si>
    <t>/PYO5000380242/VS1510173579/SS0000000046/KS0046</t>
  </si>
  <si>
    <t>382921-201810</t>
  </si>
  <si>
    <t>platba za Bianca Kovacikova, II.A</t>
  </si>
  <si>
    <t>18101701ZQGSM</t>
  </si>
  <si>
    <t>SK7909000000000010927280</t>
  </si>
  <si>
    <t>Štefan Kopča</t>
  </si>
  <si>
    <t>Simona Kopčová, 4.B OZ Rajcianska 3</t>
  </si>
  <si>
    <t>FSY0015138126</t>
  </si>
  <si>
    <t>1710IG0000005</t>
  </si>
  <si>
    <t>0017102018</t>
  </si>
  <si>
    <t>17104724 512030007GN</t>
  </si>
  <si>
    <t>SK1611000000002621176702</t>
  </si>
  <si>
    <t>MATBOJ 9 rocnik OZ Rajcianska 3</t>
  </si>
  <si>
    <t>1810172474IBR</t>
  </si>
  <si>
    <t>SK9111000000002928906300</t>
  </si>
  <si>
    <t>Aitec s.r.o.</t>
  </si>
  <si>
    <t>/VS18006888/SS/KS</t>
  </si>
  <si>
    <t>0018006888</t>
  </si>
  <si>
    <t>CD prirodoveda vlastiveda OZ Rajcianska 3 BA</t>
  </si>
  <si>
    <t>18101723IRIBR</t>
  </si>
  <si>
    <t>SK9811000000002614746260</t>
  </si>
  <si>
    <t>ŠLÉZOVÁ EVA</t>
  </si>
  <si>
    <t>LUCIA GANDZALOVA 2A ZS RAJCIANSKA</t>
  </si>
  <si>
    <t>OP18101700130</t>
  </si>
  <si>
    <t>SK1411000000002616954231</t>
  </si>
  <si>
    <t>HORSKÁ ZUZANA</t>
  </si>
  <si>
    <t>/VS2017/SS/KS558</t>
  </si>
  <si>
    <t>0000002017</t>
  </si>
  <si>
    <t>Cserepkai Martin 3.B. a Cserepkaiova Karin 2.A.</t>
  </si>
  <si>
    <t>OP18101800047</t>
  </si>
  <si>
    <t>SK1611000000002947040442</t>
  </si>
  <si>
    <t>FLL Slovensko o z</t>
  </si>
  <si>
    <t>/VS182092/SS/KS308</t>
  </si>
  <si>
    <t>0000182092</t>
  </si>
  <si>
    <t>Lego Rajcianska 3 ZF192092</t>
  </si>
  <si>
    <t>1810200J8KIBR</t>
  </si>
  <si>
    <t>SK7611000000002613818269</t>
  </si>
  <si>
    <t>ŠUPLATOVÁ ILDIKO</t>
  </si>
  <si>
    <t>Prispevok_Suplata Richard _ 2.A.</t>
  </si>
  <si>
    <t>OP18101900602</t>
  </si>
  <si>
    <t>SK8983605207004201407972</t>
  </si>
  <si>
    <t>MELANIA LIPKOVA</t>
  </si>
  <si>
    <t>LEO RUZICKA 2.A</t>
  </si>
  <si>
    <t>2161266217</t>
  </si>
  <si>
    <t>SK0202000000002532506757</t>
  </si>
  <si>
    <t>Kristína Lazíková</t>
  </si>
  <si>
    <t>Lazik 2.C</t>
  </si>
  <si>
    <t>1810230JFIIBR</t>
  </si>
  <si>
    <t>SK2602000000003680949853</t>
  </si>
  <si>
    <t>Tomáš Vreštiak</t>
  </si>
  <si>
    <t>dobrovolny prispevok do ZRS Katka Vrestiakova</t>
  </si>
  <si>
    <t>1810240ZNEIBR</t>
  </si>
  <si>
    <t>dobrovolny prispevok na ZRS - Andrej Vrestiak 4B</t>
  </si>
  <si>
    <t>1810240ZT4IBR</t>
  </si>
  <si>
    <t>3110IG0000001</t>
  </si>
  <si>
    <t>0031102018</t>
  </si>
  <si>
    <t>31104724 517730007GN</t>
  </si>
  <si>
    <t>3110IG0015908</t>
  </si>
  <si>
    <t>3110IG0015909</t>
  </si>
  <si>
    <t>1513</t>
  </si>
  <si>
    <t>P-Potvrdenie o vedení účtu</t>
  </si>
  <si>
    <t>06118586 508530007GN</t>
  </si>
  <si>
    <t>SK3211000000002928904743</t>
  </si>
  <si>
    <t>OZ Sport Komplex Relax</t>
  </si>
  <si>
    <t>/VS82018/SS/KS308</t>
  </si>
  <si>
    <t>0000082018</t>
  </si>
  <si>
    <t>preprava na plavecky Rajcianska 3</t>
  </si>
  <si>
    <t>1811110PEAIBR</t>
  </si>
  <si>
    <t>SK5511000000002627833013</t>
  </si>
  <si>
    <t>EXAM testing, spol. s r. o.</t>
  </si>
  <si>
    <t>/VS218310316/SS/KS308</t>
  </si>
  <si>
    <t>0218310316</t>
  </si>
  <si>
    <t>KOMPARO KOMPLET Rajcianska 3</t>
  </si>
  <si>
    <t>1811110P55IBR</t>
  </si>
  <si>
    <t>SK8509000000000241553693</t>
  </si>
  <si>
    <t>Radoslav Rašman</t>
  </si>
  <si>
    <t>Samuel Rasman 6.A.</t>
  </si>
  <si>
    <t>FSY0016205561</t>
  </si>
  <si>
    <t>SK6411000000002613747384</t>
  </si>
  <si>
    <t>ŠKULTÉTY MAREK</t>
  </si>
  <si>
    <t>/VS1011261438/SS/KS</t>
  </si>
  <si>
    <t>1011261438</t>
  </si>
  <si>
    <t>Jakub Skultety ZS Rajcianska 3 trieda 2A prispevok</t>
  </si>
  <si>
    <t>OP18111901805</t>
  </si>
  <si>
    <t>Robinco Slovakia s r o</t>
  </si>
  <si>
    <t>/VS206462018/SS/KS308</t>
  </si>
  <si>
    <t>0206462018</t>
  </si>
  <si>
    <t>oprava kopirky OZ Rajcianska 3</t>
  </si>
  <si>
    <t>1811202D2HIBR</t>
  </si>
  <si>
    <t>2611IG0000001</t>
  </si>
  <si>
    <t>0026112018</t>
  </si>
  <si>
    <t>26116234 501230007GN</t>
  </si>
  <si>
    <t>SK2311000000002611201775</t>
  </si>
  <si>
    <t>Igor Safar</t>
  </si>
  <si>
    <t>2 percenta,registracia pre rok 2019</t>
  </si>
  <si>
    <t>2 percenta - registracia pre rok 2019, preplatenie notara</t>
  </si>
  <si>
    <t>1811260SWPIBR</t>
  </si>
  <si>
    <t>Pre Skoly sk</t>
  </si>
  <si>
    <t>/VS1823192/SS/KS8</t>
  </si>
  <si>
    <t>0001823192</t>
  </si>
  <si>
    <t>pomocky na anglictinu Rajcianska 3 OZ</t>
  </si>
  <si>
    <t>1811281JMFIBR</t>
  </si>
  <si>
    <t>3011IG0015882</t>
  </si>
  <si>
    <t>3011IG0015883</t>
  </si>
  <si>
    <t>0412IG0000001</t>
  </si>
  <si>
    <t>0004122018</t>
  </si>
  <si>
    <t>04122829 507930007GN</t>
  </si>
  <si>
    <t>Popl. za hotovostný výber</t>
  </si>
  <si>
    <t>0412IG0000004</t>
  </si>
  <si>
    <t>1559</t>
  </si>
  <si>
    <t>Výber s poplatkom</t>
  </si>
  <si>
    <t>04124724 515330007GN</t>
  </si>
  <si>
    <t>SK8302000000001637380957</t>
  </si>
  <si>
    <t>ATC-JR s r o</t>
  </si>
  <si>
    <t>/VS1801207401/SS/KS8</t>
  </si>
  <si>
    <t>1801207401</t>
  </si>
  <si>
    <t>Mikulaske balicky Rajcianska 3</t>
  </si>
  <si>
    <t>1812090OEDIBR</t>
  </si>
  <si>
    <t>ROBINCO Slovakia</t>
  </si>
  <si>
    <t>/VS207192018/SS/KS308</t>
  </si>
  <si>
    <t>0207192018</t>
  </si>
  <si>
    <t>oprava kopirky Rajcianska 3</t>
  </si>
  <si>
    <t>1812090OWUIBR</t>
  </si>
  <si>
    <t>SK5811110000001025996005</t>
  </si>
  <si>
    <t>UNCRSKBX</t>
  </si>
  <si>
    <t>SEVT a s</t>
  </si>
  <si>
    <t>/VS2182016299/SS/KS8</t>
  </si>
  <si>
    <t>2182016299</t>
  </si>
  <si>
    <t>Vizualizer SD8300 10 ks Rajcianska 3</t>
  </si>
  <si>
    <t>1812090P5FIBR</t>
  </si>
  <si>
    <t>SK3011000000002620191900</t>
  </si>
  <si>
    <t>SLOVENSKÁ ELEKTRIZAČ</t>
  </si>
  <si>
    <t>/VS20180507/SS/KS308</t>
  </si>
  <si>
    <t>0020180507</t>
  </si>
  <si>
    <t>-financny dar</t>
  </si>
  <si>
    <t>OP18121000626</t>
  </si>
  <si>
    <t>/VS3018106/SS/KS308</t>
  </si>
  <si>
    <t>0003018106</t>
  </si>
  <si>
    <t>Zaloha na nabytok dorabky do ucebne varenia Rajcianska 3</t>
  </si>
  <si>
    <t>1812142IIZIBR</t>
  </si>
  <si>
    <t>/VS2182017869/SS/KS8</t>
  </si>
  <si>
    <t>2182017869</t>
  </si>
  <si>
    <t>Vizualizer DC350 6ks Rajcianska 3 doplatok</t>
  </si>
  <si>
    <t>18122810SGIBR</t>
  </si>
  <si>
    <t>3112IG0015767</t>
  </si>
  <si>
    <t>3112IG0015768</t>
  </si>
  <si>
    <t>PreskolaSk</t>
  </si>
  <si>
    <t>/VS1900605/SS/KS8</t>
  </si>
  <si>
    <t>0001900605</t>
  </si>
  <si>
    <t>AJ 3 DVD OZ Rajcianska3</t>
  </si>
  <si>
    <t>1901190P3GIBR</t>
  </si>
  <si>
    <t>SK0483300000002401168188</t>
  </si>
  <si>
    <t>FIOZSKBA</t>
  </si>
  <si>
    <t>Neziskova organizacia VESNA</t>
  </si>
  <si>
    <t>/VS42263573/SS/KS</t>
  </si>
  <si>
    <t>0042263573</t>
  </si>
  <si>
    <t>seminar pre OZ popri skolach</t>
  </si>
  <si>
    <t>1901211VFYIBR</t>
  </si>
  <si>
    <t>/VS1019103/SS/KS</t>
  </si>
  <si>
    <t>0001019103</t>
  </si>
  <si>
    <t>Rajcianska 3 sklad potravin pri kuchynke</t>
  </si>
  <si>
    <t>1901251KJVIBR</t>
  </si>
  <si>
    <t>ŠAFÁR IGOR</t>
  </si>
  <si>
    <t>6a_safarova_zuzka</t>
  </si>
  <si>
    <t>OP19012801025</t>
  </si>
  <si>
    <t>2a_safarova_lucia</t>
  </si>
  <si>
    <t>3101IG0015743</t>
  </si>
  <si>
    <t>3101IG0015744</t>
  </si>
  <si>
    <t>SK3711000000002923879083</t>
  </si>
  <si>
    <t>Talentida, n. o.</t>
  </si>
  <si>
    <t>/VS219310194/SS/KS308</t>
  </si>
  <si>
    <t>0219310194</t>
  </si>
  <si>
    <t>klokan 2 stupen Rajcianska 3</t>
  </si>
  <si>
    <t>1902142K39IBR</t>
  </si>
  <si>
    <t>2802IG0015584</t>
  </si>
  <si>
    <t>2802IG0015585</t>
  </si>
  <si>
    <t>SK9211000000002629190832</t>
  </si>
  <si>
    <t>REFICIER JTL sro</t>
  </si>
  <si>
    <t>/VS190367/SS/KS8</t>
  </si>
  <si>
    <t>0000190367</t>
  </si>
  <si>
    <t>1903062E6ZIBR</t>
  </si>
  <si>
    <t>CZ8920100000002800961175</t>
  </si>
  <si>
    <t>FIOBCZPP</t>
  </si>
  <si>
    <t>Adela Simkova Studentsport</t>
  </si>
  <si>
    <t>/VS11000163/SS/KS8</t>
  </si>
  <si>
    <t>0011000163</t>
  </si>
  <si>
    <t>OZ Rajcianska3 Bratislava Gym koberec</t>
  </si>
  <si>
    <t>1903062FIUIBR</t>
  </si>
  <si>
    <t>SK5483605207004204525309</t>
  </si>
  <si>
    <t>BREXSKBX</t>
  </si>
  <si>
    <t>Ing. Katarina Sipos</t>
  </si>
  <si>
    <t>/VS1916003/SS/KS308</t>
  </si>
  <si>
    <t>0001916003</t>
  </si>
  <si>
    <t>oz Rajcianska 3 rocna odmena</t>
  </si>
  <si>
    <t>1903062EHOIBR</t>
  </si>
  <si>
    <t>StepUp sro</t>
  </si>
  <si>
    <t>/VS20190011/SS/KS</t>
  </si>
  <si>
    <t>0020190011</t>
  </si>
  <si>
    <t>OZ Rajcianska 3 karneval</t>
  </si>
  <si>
    <t>1903062ET8IBR</t>
  </si>
  <si>
    <t>SK9783300000002000905132</t>
  </si>
  <si>
    <t>/VS85100049/SS/KS308</t>
  </si>
  <si>
    <t>0085100049</t>
  </si>
  <si>
    <t>1903182KW5IBR</t>
  </si>
  <si>
    <t>SK2011000000002628034336</t>
  </si>
  <si>
    <t>AZAD s.r.o.</t>
  </si>
  <si>
    <t>/VS2018022/SS/KS308</t>
  </si>
  <si>
    <t>0002018022</t>
  </si>
  <si>
    <t>Skolsky vylet Dunajska Luzna OZ Rajcianska 3</t>
  </si>
  <si>
    <t>1903291QJUIBR</t>
  </si>
  <si>
    <t>/VS2018021/SS/KS308</t>
  </si>
  <si>
    <t>0002018021</t>
  </si>
  <si>
    <t>Skolsky vylet ZOO OZ Rajcianska 3</t>
  </si>
  <si>
    <t>1903291QE9IBR</t>
  </si>
  <si>
    <t>označenie riadku  
" banka "</t>
  </si>
  <si>
    <t>označenie riadku  
" hotovost "</t>
  </si>
  <si>
    <t>kuch</t>
  </si>
  <si>
    <t>nábytok sklad potravín pri kuchynke, podlaha</t>
  </si>
  <si>
    <t>tlac</t>
  </si>
  <si>
    <t>karneval</t>
  </si>
  <si>
    <t>alza - vratka</t>
  </si>
  <si>
    <t>alza-vr</t>
  </si>
  <si>
    <t>Výška príjmu z členských poplatkov</t>
  </si>
  <si>
    <t>Príjem z 2% daní</t>
  </si>
  <si>
    <t>odhad</t>
  </si>
  <si>
    <t>real</t>
  </si>
  <si>
    <t>clenske</t>
  </si>
  <si>
    <t>stat</t>
  </si>
  <si>
    <t>banka</t>
  </si>
  <si>
    <t>matboj</t>
  </si>
  <si>
    <t>vestnik</t>
  </si>
  <si>
    <t>imat</t>
  </si>
  <si>
    <t>pom</t>
  </si>
  <si>
    <t>lego</t>
  </si>
  <si>
    <t>not1</t>
  </si>
  <si>
    <t>plav</t>
  </si>
  <si>
    <t>komparo</t>
  </si>
  <si>
    <t>not2</t>
  </si>
  <si>
    <t>sem</t>
  </si>
  <si>
    <t>pokladna</t>
  </si>
  <si>
    <t>mikulas</t>
  </si>
  <si>
    <t>vizual</t>
  </si>
  <si>
    <t>klokan</t>
  </si>
  <si>
    <t>dar</t>
  </si>
  <si>
    <t>zaradenie</t>
  </si>
  <si>
    <t>tel</t>
  </si>
  <si>
    <t>sprava</t>
  </si>
  <si>
    <t>tlačiareň</t>
  </si>
  <si>
    <t>oprava a nákup tlačiarne</t>
  </si>
  <si>
    <t>súťaže MatX.</t>
  </si>
  <si>
    <t>mat-x</t>
  </si>
  <si>
    <t>zoo</t>
  </si>
  <si>
    <t>jablko</t>
  </si>
  <si>
    <t>20.09.2018 18HP003 Členské príspevky v hotovosti P 4 625,00 19 607,30 13 884,30 5 723,00</t>
  </si>
  <si>
    <t>20.09.2018 18HV014 Odvod členských príspevkov na BÚ V 4 625,00 19 607,30 18 509,30 1 098,00</t>
  </si>
  <si>
    <t>06.10.2018 18HV015 Žiacka kuchynka - hrnce a vybavenie V 911,80 19 607,30 19 421,10 186,20</t>
  </si>
  <si>
    <t>17.10.2018 18HP004 Členské príspevky v hotovosti P 3 300,00 22 907,30 19 421,10 3 486,20</t>
  </si>
  <si>
    <t>17.10.2018 18HV016 Odvod členských príspevkov na BÚ V 3 300,00 22 907,30 22 721,10 186,20</t>
  </si>
  <si>
    <t>31.10.2018 18HP005 Členské príspevky v hotovosti P 4 780,00 27 687,30 22 721,10 4 966,20</t>
  </si>
  <si>
    <t>31.10.2018 18HV017 Odvod členských príspevkov na BÚ V 4 780,00 27 687,30 27 501,10 186,20</t>
  </si>
  <si>
    <t>02.11.2018 18HV018 Žiacka kuchynka - vybavenie V 34,00 27 687,30 27 535,10 152,20</t>
  </si>
  <si>
    <t>22.11.2018 18HV019 Testovanie 5 - občerstvenie V 30,73 27 687,30 27 565,83 121,47</t>
  </si>
  <si>
    <t>23.11.2018 18HV020 Účastnícky poplatok za súťaž Náboj JuniVor 15,00 27 687,30 27 580,83 106,47</t>
  </si>
  <si>
    <t>26.11.2018 18HP006 Členské príspevky v hotovosti P 572,00 28 259,30 27 580,83 678,47</t>
  </si>
  <si>
    <t>26.11.2018 18HV021 Odvod členských príspevkov na BÚ V 572,00 28 259,30 28 152,83 106,47</t>
  </si>
  <si>
    <t>04.12.2018 18HP007 Výber z BÚ do pokladne P 1 000,00 29 259,30 28 152,83 1 106,47</t>
  </si>
  <si>
    <t>04.12.2018 18HP008 Členské príspevky v hotovosti P 210,00 29 469,30 28 152,83 1 316,47</t>
  </si>
  <si>
    <t>04.12.2018 18HV022 Odvod členských príspevkov na BÚ V 210,00 29 469,30 28 362,83 1 106,47</t>
  </si>
  <si>
    <t>04.12.2018 18HV023 Vianočná výzdova respíria V 16,73 29 469,30 28 379,56 1 089,74</t>
  </si>
  <si>
    <t>17.12.2018 18HV024 Šaliansky Maťko - ceny - I. stupeň V 46,01 29 469,30 28 425,57 1 043,73</t>
  </si>
  <si>
    <t>17.12.2018 18HV025 Anglická olympiáda - ceny V 37,15 29 469,30 28 462,72 1 006,58</t>
  </si>
  <si>
    <t>19.12.2018 18HV026 Šaliansky Maťko - ceny - II. stupeň V 53,15 29 469,30 28 515,87 953,43</t>
  </si>
  <si>
    <t>19.12.2018 18HV027 Súťať Najkrajšia ikebana - odmeny V 8,32 29 469,30 28 524,19 945,11</t>
  </si>
  <si>
    <t>20.09.2018</t>
  </si>
  <si>
    <t xml:space="preserve">18HP003 </t>
  </si>
  <si>
    <t xml:space="preserve">18HV014 </t>
  </si>
  <si>
    <t>06.10.2018</t>
  </si>
  <si>
    <t xml:space="preserve">18HV015 </t>
  </si>
  <si>
    <t>17.10.2018</t>
  </si>
  <si>
    <t xml:space="preserve">18HP004 </t>
  </si>
  <si>
    <t xml:space="preserve">18HV016 </t>
  </si>
  <si>
    <t>31.10.2018</t>
  </si>
  <si>
    <t xml:space="preserve">18HP005 </t>
  </si>
  <si>
    <t xml:space="preserve">18HV017 </t>
  </si>
  <si>
    <t>02.11.2018</t>
  </si>
  <si>
    <t xml:space="preserve">18HV018 </t>
  </si>
  <si>
    <t>22.11.2018</t>
  </si>
  <si>
    <t xml:space="preserve">18HV019 </t>
  </si>
  <si>
    <t>23.11.2018</t>
  </si>
  <si>
    <t xml:space="preserve">18HV020 </t>
  </si>
  <si>
    <t>26.11.2018</t>
  </si>
  <si>
    <t xml:space="preserve">18HP006 </t>
  </si>
  <si>
    <t xml:space="preserve">18HV021 </t>
  </si>
  <si>
    <t>04.12.2018</t>
  </si>
  <si>
    <t xml:space="preserve">18HP007 </t>
  </si>
  <si>
    <t xml:space="preserve">18HP008 </t>
  </si>
  <si>
    <t xml:space="preserve">18HV022 </t>
  </si>
  <si>
    <t xml:space="preserve">18HV023 </t>
  </si>
  <si>
    <t>17.12.2018</t>
  </si>
  <si>
    <t xml:space="preserve">18HV024 </t>
  </si>
  <si>
    <t xml:space="preserve">18HV025 </t>
  </si>
  <si>
    <t>19.12.2018</t>
  </si>
  <si>
    <t xml:space="preserve">18HV026 </t>
  </si>
  <si>
    <t xml:space="preserve">18HV027 </t>
  </si>
  <si>
    <t>Členské príspevky v hotovosti P 4 625,00 19 607,30 13 884,30 5 723,00</t>
  </si>
  <si>
    <t>Odvod členských príspevkov na BÚ V 4 625,00 19 607,30 18 509,30 1 098,00</t>
  </si>
  <si>
    <t>Žiacka kuchynka - hrnce a vybavenie V 911,80 19 607,30 19 421,10 186,20</t>
  </si>
  <si>
    <t>Členské príspevky v hotovosti P 3 300,00 22 907,30 19 421,10 3 486,20</t>
  </si>
  <si>
    <t>Odvod členských príspevkov na BÚ V 3 300,00 22 907,30 22 721,10 186,20</t>
  </si>
  <si>
    <t>Členské príspevky v hotovosti P 4 780,00 27 687,30 22 721,10 4 966,20</t>
  </si>
  <si>
    <t>Odvod členských príspevkov na BÚ V 4 780,00 27 687,30 27 501,10 186,20</t>
  </si>
  <si>
    <t>Žiacka kuchynka - vybavenie V 34,00 27 687,30 27 535,10 152,20</t>
  </si>
  <si>
    <t>Testovanie 5 - občerstvenie V 30,73 27 687,30 27 565,83 121,47</t>
  </si>
  <si>
    <t>Účastnícky poplatok za súťaž Náboj JuniVor 15,00 27 687,30 27 580,83 106,47</t>
  </si>
  <si>
    <t>Členské príspevky v hotovosti P 572,00 28 259,30 27 580,83 678,47</t>
  </si>
  <si>
    <t>Odvod členských príspevkov na BÚ V 572,00 28 259,30 28 152,83 106,47</t>
  </si>
  <si>
    <t>Výber z BÚ do pokladne P 1 000,00 29 259,30 28 152,83 1 106,47</t>
  </si>
  <si>
    <t>Členské príspevky v hotovosti P 210,00 29 469,30 28 152,83 1 316,47</t>
  </si>
  <si>
    <t>Odvod členských príspevkov na BÚ V 210,00 29 469,30 28 362,83 1 106,47</t>
  </si>
  <si>
    <t>Vianočná výzdova respíria V 16,73 29 469,30 28 379,56 1 089,74</t>
  </si>
  <si>
    <t>Šaliansky Maťko - ceny - I. stupeň V 46,01 29 469,30 28 425,57 1 043,73</t>
  </si>
  <si>
    <t>Anglická olympiáda - ceny V 37,15 29 469,30 28 462,72 1 006,58</t>
  </si>
  <si>
    <t>Šaliansky Maťko - ceny - II. stupeň V 53,15 29 469,30 28 515,87 953,43</t>
  </si>
  <si>
    <t>Súťať Najkrajšia ikebana - odmeny V 8,32 29 469,30 28 524,19 945,11</t>
  </si>
  <si>
    <t>Sumár výdavkov ban. :</t>
  </si>
  <si>
    <t>Sumár výdavkov pok :</t>
  </si>
  <si>
    <t>pohyb</t>
  </si>
  <si>
    <t>dotacia</t>
  </si>
  <si>
    <t>vianoce</t>
  </si>
  <si>
    <t>matko</t>
  </si>
  <si>
    <t>aj-olym</t>
  </si>
  <si>
    <t>matko2</t>
  </si>
  <si>
    <t>ikebana</t>
  </si>
  <si>
    <t>2903IG0015558</t>
  </si>
  <si>
    <t>2903IG0015559</t>
  </si>
  <si>
    <t>1604IG0000001</t>
  </si>
  <si>
    <t>16042829 503230007GN</t>
  </si>
  <si>
    <t>3004IG0015470</t>
  </si>
  <si>
    <t>SK9256000000000834623001</t>
  </si>
  <si>
    <t>Bombovo cestovna kancelaria</t>
  </si>
  <si>
    <t>/VS2019103/SS/KS308</t>
  </si>
  <si>
    <t>0002019103</t>
  </si>
  <si>
    <t>doprava autobusom SvP Oz Rajcianska 3</t>
  </si>
  <si>
    <t>1905050MWEIBR</t>
  </si>
  <si>
    <t>Robinco slovakia s r o</t>
  </si>
  <si>
    <t>/VS202152019/SS/KS</t>
  </si>
  <si>
    <t>0202152019</t>
  </si>
  <si>
    <t>oprav kop. stroja poslena na naklady OZ</t>
  </si>
  <si>
    <t>1905050MM6IBR</t>
  </si>
  <si>
    <t>SK5311000000002926704502</t>
  </si>
  <si>
    <t>CK Azad sro</t>
  </si>
  <si>
    <t>/VS1901149/SS/KS308</t>
  </si>
  <si>
    <t>0001901149</t>
  </si>
  <si>
    <t>skola v prirode rohac OZ Rajcianska3</t>
  </si>
  <si>
    <t>1905152VSWIBR</t>
  </si>
  <si>
    <t>/VS1510175706/SS46/KS46</t>
  </si>
  <si>
    <t>1510175706</t>
  </si>
  <si>
    <t>/PYO8000403497/VS1510175706/SS0000000046/KS0046</t>
  </si>
  <si>
    <t>124161-201905</t>
  </si>
  <si>
    <t>/VS1901203087/SS/KS</t>
  </si>
  <si>
    <t>1901203087</t>
  </si>
  <si>
    <t>MDD cukrovinky Rajcianska 3 BA</t>
  </si>
  <si>
    <t>1905260SH1IBR</t>
  </si>
  <si>
    <t>SK7975000000004019641279</t>
  </si>
  <si>
    <t>MaxWay s.r.o.</t>
  </si>
  <si>
    <t>/VS1402019/SS/KS308</t>
  </si>
  <si>
    <t>0001402019</t>
  </si>
  <si>
    <t>skola v prirode Bojnice OZ Rajcianska3</t>
  </si>
  <si>
    <t>1905260RFOIBR</t>
  </si>
  <si>
    <t>SK5911000000002941027511</t>
  </si>
  <si>
    <t>Event Engineering s r o</t>
  </si>
  <si>
    <t>/VS19050019/SS/KS308</t>
  </si>
  <si>
    <t>0019050019</t>
  </si>
  <si>
    <t>40 v ZS Rajcianska 3 osvetlenie ozvucenie</t>
  </si>
  <si>
    <t>1905260S7FIBR</t>
  </si>
  <si>
    <t>3105IG0015378</t>
  </si>
  <si>
    <t>3105IG0015379</t>
  </si>
  <si>
    <t>/VS1510180283/SS46/KS46</t>
  </si>
  <si>
    <t>1510180283</t>
  </si>
  <si>
    <t>/PYO6000448368/VS1510180283/SS0000000046/KS0046</t>
  </si>
  <si>
    <t>279152-201906</t>
  </si>
  <si>
    <t>/VS1510182692/SS46/KS46</t>
  </si>
  <si>
    <t>1510182692</t>
  </si>
  <si>
    <t>/PYO0000502889/VS1510182692/SS0000000046/KS0046</t>
  </si>
  <si>
    <t>141178-201906</t>
  </si>
  <si>
    <t>11065694 520830015GN</t>
  </si>
  <si>
    <t>/VS1510184586/SS46/KS46</t>
  </si>
  <si>
    <t>1510184586</t>
  </si>
  <si>
    <t>/PYO2000469227/VS1510184586/SS0000000046/KS0046</t>
  </si>
  <si>
    <t>560212-201906</t>
  </si>
  <si>
    <t>SK0509000000005127714599</t>
  </si>
  <si>
    <t>Autobusova preprava - Siska s r o</t>
  </si>
  <si>
    <t>/VS170201/SS/KS</t>
  </si>
  <si>
    <t>0000170201</t>
  </si>
  <si>
    <t>SKvP Zuberec OZ Rajcianska 3</t>
  </si>
  <si>
    <t>1906150410IBR</t>
  </si>
  <si>
    <t>SK1275000000000025682423</t>
  </si>
  <si>
    <t>Alza</t>
  </si>
  <si>
    <t>/VS187876950/SS/KS</t>
  </si>
  <si>
    <t>0187876950</t>
  </si>
  <si>
    <t>Odmeny pre ziakov OZ rajcianska 3</t>
  </si>
  <si>
    <t>1906150453IBR</t>
  </si>
  <si>
    <t>SK0911000000002628779397</t>
  </si>
  <si>
    <t>MB TECH BB s.r.o.</t>
  </si>
  <si>
    <t>/VS202001595/SS/KS</t>
  </si>
  <si>
    <t>0202001595</t>
  </si>
  <si>
    <t>2 interaktivne tabule Rajcianska 3</t>
  </si>
  <si>
    <t>19061720SDIBR</t>
  </si>
  <si>
    <t>/VS1510187510/SS46/KS46</t>
  </si>
  <si>
    <t>1510187510</t>
  </si>
  <si>
    <t>/PYO3000461393/VS1510187510/SS0000000046/KS0046</t>
  </si>
  <si>
    <t>2455-20190618</t>
  </si>
  <si>
    <t>/VS1510190582/SS46/KS46</t>
  </si>
  <si>
    <t>1510190582</t>
  </si>
  <si>
    <t>/PYO2000473281/VS1510190582/SS0000000046/KS0046</t>
  </si>
  <si>
    <t>96795-2019062</t>
  </si>
  <si>
    <t>/VS1510193695/SS46/KS46</t>
  </si>
  <si>
    <t>1510193695</t>
  </si>
  <si>
    <t>/PYO8000416953/VS1510193695/SS0000000046/KS0046</t>
  </si>
  <si>
    <t>14463-2019062</t>
  </si>
  <si>
    <t>/VS1510195677/SS46/KS46</t>
  </si>
  <si>
    <t>1510195677</t>
  </si>
  <si>
    <t>/PYO8000417544/VS1510195677/SS0000000046/KS0046</t>
  </si>
  <si>
    <t>23574-2019062</t>
  </si>
  <si>
    <t>SvP</t>
  </si>
  <si>
    <t>mddcukr</t>
  </si>
  <si>
    <t>vyr40</t>
  </si>
  <si>
    <t>legoNad</t>
  </si>
  <si>
    <t>OdmeK</t>
  </si>
  <si>
    <t>2 interaktivne tabule ( 5000 sponzor )</t>
  </si>
  <si>
    <t>2tabule</t>
  </si>
  <si>
    <t>2806IG0000001</t>
  </si>
  <si>
    <t>28064724 503930007GN</t>
  </si>
  <si>
    <t>/VS1510196971/SS46/KS46</t>
  </si>
  <si>
    <t>1510196971</t>
  </si>
  <si>
    <t>/PYO2700475296/VS1510196971/SS0000000046/KS0046</t>
  </si>
  <si>
    <t>55819-2019062</t>
  </si>
  <si>
    <t>2806IG0015267</t>
  </si>
  <si>
    <t>2806IG0015268</t>
  </si>
  <si>
    <t>SK6111110000001058987009</t>
  </si>
  <si>
    <t>GAMABUS s r o</t>
  </si>
  <si>
    <t>/VS2019047/SS/KS308</t>
  </si>
  <si>
    <t>0002019047</t>
  </si>
  <si>
    <t>SvP Rajcianska 3 Bratislava</t>
  </si>
  <si>
    <t>190701285XIBR</t>
  </si>
  <si>
    <t>/VS1510198200/SS46/KS46</t>
  </si>
  <si>
    <t>1510198200</t>
  </si>
  <si>
    <t>/PYO6700434478/VS1510198200/SS0000000046/KS0046</t>
  </si>
  <si>
    <t>24142-2019070</t>
  </si>
  <si>
    <t>SK4581805006708122796365</t>
  </si>
  <si>
    <t>/VS1510198202/SS46/KS46</t>
  </si>
  <si>
    <t>1510198202</t>
  </si>
  <si>
    <t>/PYO6700434479/VS1510198202/SS0000000046/KS0046</t>
  </si>
  <si>
    <t>24143-2019070</t>
  </si>
  <si>
    <t>/VS1510201752/SS46/KS46</t>
  </si>
  <si>
    <t>1510201752</t>
  </si>
  <si>
    <t>/PYO8000420320/VS1510201752/SS0000000046/KS0046</t>
  </si>
  <si>
    <t>33475-2019070</t>
  </si>
  <si>
    <t>SK1309000000005040685764</t>
  </si>
  <si>
    <t>Kotulic Peter</t>
  </si>
  <si>
    <t>/VS15019/SS/KS</t>
  </si>
  <si>
    <t>0000015019</t>
  </si>
  <si>
    <t>didakticke pomocky</t>
  </si>
  <si>
    <t>1907082J2AIBR</t>
  </si>
  <si>
    <t>SK8211000000002625810950</t>
  </si>
  <si>
    <t>Kibo Sport</t>
  </si>
  <si>
    <t>/VS4512019/SS/KS8</t>
  </si>
  <si>
    <t>0004512019</t>
  </si>
  <si>
    <t>SKD stavebnica LW Rajcianska 3</t>
  </si>
  <si>
    <t>1907082VBFIBR</t>
  </si>
  <si>
    <t>SK6009000000000185886425</t>
  </si>
  <si>
    <t>K-Bus, Korbelicova</t>
  </si>
  <si>
    <t>/VS1262019/SS/KS</t>
  </si>
  <si>
    <t>0001262019</t>
  </si>
  <si>
    <t>doprava BA-Oscadnica</t>
  </si>
  <si>
    <t>1907091X0BIBR</t>
  </si>
  <si>
    <t>/VS1510203854/SS46/KS46</t>
  </si>
  <si>
    <t>1510203854</t>
  </si>
  <si>
    <t>/PYO2000478361/VS1510203854/SS0000000046/KS0046</t>
  </si>
  <si>
    <t>19046-2019071</t>
  </si>
  <si>
    <t>/VS1510204949/SS46/KS46</t>
  </si>
  <si>
    <t>1510204949</t>
  </si>
  <si>
    <t>/PYO4000466343/VS1510204949/SS0000000046/KS0046</t>
  </si>
  <si>
    <t>41584-2019071</t>
  </si>
  <si>
    <t>/VS1510206065/SS46/KS46</t>
  </si>
  <si>
    <t>1510206065</t>
  </si>
  <si>
    <t>/PYO2000480742/VS1510206065/SS0000000046/KS0046</t>
  </si>
  <si>
    <t>370768-201907</t>
  </si>
  <si>
    <t>/VS1510206653/SS46/KS46</t>
  </si>
  <si>
    <t>1510206653</t>
  </si>
  <si>
    <t>/PYO8000425085/VS1510206653/SS0000000046/KS0046</t>
  </si>
  <si>
    <t>116488-201907</t>
  </si>
  <si>
    <t>/VS1510209595/SS46/KS46</t>
  </si>
  <si>
    <t>1510209595</t>
  </si>
  <si>
    <t>/PYO5700470041/VS1510209595/SS0000000046/KS0046</t>
  </si>
  <si>
    <t>18665-2019072</t>
  </si>
  <si>
    <t>SK6083200000001200086931</t>
  </si>
  <si>
    <t>JTBPSKBAXXX</t>
  </si>
  <si>
    <t>Nadácia EPH</t>
  </si>
  <si>
    <t>/VS190105023/SS/KS558</t>
  </si>
  <si>
    <t>0190105023</t>
  </si>
  <si>
    <t>2019/01ZUC023</t>
  </si>
  <si>
    <t>20190724-7720</t>
  </si>
  <si>
    <t>/VS1510211044/SS46/KS46</t>
  </si>
  <si>
    <t>1510211044</t>
  </si>
  <si>
    <t>/PYO6700443957/VS1510211044/SS0000000046/KS0046</t>
  </si>
  <si>
    <t>23997-2019072</t>
  </si>
  <si>
    <t>/VS1510213207/SS46/KS46</t>
  </si>
  <si>
    <t>1510213207</t>
  </si>
  <si>
    <t>/PYO5700473567/VS1510213207/SS0000000046/KS0046</t>
  </si>
  <si>
    <t>11455-2019072</t>
  </si>
  <si>
    <t>Vedenie konta VÚB Biznis účet Štan</t>
  </si>
  <si>
    <t>3107IG0015076</t>
  </si>
  <si>
    <t>skd</t>
  </si>
  <si>
    <t>/VS1510216095/SS46/KS46</t>
  </si>
  <si>
    <t>1510216095</t>
  </si>
  <si>
    <t>/PYO8700420242/VS1510216095/SS0000000046/KS0046</t>
  </si>
  <si>
    <t>40351-2019081</t>
  </si>
  <si>
    <t>SK7983300000002101600477</t>
  </si>
  <si>
    <t>FLL Slovensko o.z.</t>
  </si>
  <si>
    <t>/VS191031/SS/KS8</t>
  </si>
  <si>
    <t>0000191031</t>
  </si>
  <si>
    <t>19081902WVIBR</t>
  </si>
  <si>
    <t>SK1711000000002928874361</t>
  </si>
  <si>
    <t>EDUXE Slovensko s r o</t>
  </si>
  <si>
    <t>/VS1908107/SS/KS8</t>
  </si>
  <si>
    <t>0001908107</t>
  </si>
  <si>
    <t>LEGO OZ Rajcianska 3</t>
  </si>
  <si>
    <t>190826003BIBR</t>
  </si>
  <si>
    <t>/VS1510217862/SS46/KS46</t>
  </si>
  <si>
    <t>1510217862</t>
  </si>
  <si>
    <t>% podiel zaplatenej dane/PYO2700493832/VS1510217862/SS0000000046/KS0046</t>
  </si>
  <si>
    <t>21044-2019082</t>
  </si>
  <si>
    <t>3008IG0014993</t>
  </si>
  <si>
    <t>Lego -robotic, vybavenie organizácie ( dotácia )</t>
  </si>
  <si>
    <t>lego_jiskr</t>
  </si>
  <si>
    <t>rodičia</t>
  </si>
  <si>
    <t>spolu</t>
  </si>
  <si>
    <t>25.01.2019 Informatika- nákup káblov do učebne V 106,24 16 695,30 15 856,43 838,87</t>
  </si>
  <si>
    <t>06.02.2019 Úhrada FP č. 20190093, Veľkonočná výzVdoba 51,90 16 695,30 15 908,33 786,97</t>
  </si>
  <si>
    <t>20.02.2019 Veľkonočná výzdoba V 65,00 16 695,30 15 973,33 721,97</t>
  </si>
  <si>
    <t>22.02.2019 Čistiace prostriedky do žiackej kuchynkyV 17,70 16 695,30 15 991,03 704,27</t>
  </si>
  <si>
    <t>05.03.2019 Hviezdoslavov Kubín - ceny I.st. V 69,09 16 695,30 16 060,12 635,18</t>
  </si>
  <si>
    <t>05.03.2019 Hviezdoslavov Kubín - ceny II.st. V 59,87 16 695,30 16 119,99 575,31</t>
  </si>
  <si>
    <t>05.03.2019 Výzdoba respíria - Výročie V 111,04 16 695,30 16 231,03 464,27</t>
  </si>
  <si>
    <t>30.03.2019 Výročná akadémia - kulisy V 53,20 16 695,30 16 284,23 411,07</t>
  </si>
  <si>
    <t>03.04.2019 Testovanie 9 - občerstvenie V 40,13 16 695,30 16 324,36 370,94</t>
  </si>
  <si>
    <t>12.04.2019 Zápis do 1. ročníka - darčeky V 43,84 16 695,30 16 368,20 327,10</t>
  </si>
  <si>
    <t>16.04.2019 Výber z BÚ do pokladne P 1 000,00 17 695,30 16 368,20 1 327,10</t>
  </si>
  <si>
    <t>06.05.2019 Výzdoba respíria - Výročie, kulisy V 63,45 17 695,30 16 431,65 1 263,65</t>
  </si>
  <si>
    <t>09.05.2019 Výročná akadémia - kulisy, výzdoba V 78,90 17 695,30 16 510,55 1 184,75</t>
  </si>
  <si>
    <t>13.05.2019 Výročná akadémia spotr. materiál, laminoVvanie 24,09 17 695,30 16 534,64 1 160,66</t>
  </si>
  <si>
    <t>16.05.2019 Výročná akadémia spotr. materiál V 84,03 17 695,30 16 618,67 1 076,63</t>
  </si>
  <si>
    <t>16.05.2019 Výročná akadémia - kulisy, výzdoba V 5,50 17 695,30 16 624,17 1 071,13</t>
  </si>
  <si>
    <t>20.05.2019 Výročná akadémia - kulisy V 6,75 17 695,30 16 630,92 1 064,38</t>
  </si>
  <si>
    <t>21.05.2019 Výročná akadémia - kulisy, výzdoba V 47,29 17 695,30 16 678,21 1 017,09</t>
  </si>
  <si>
    <t>23.05.2019 Úhrada FP č. 2019001, Usporiadanie vedVomos6tn4e1j, 6s0úťaže 17 695,30 17 319,81 375,49</t>
  </si>
  <si>
    <t>20.06.2019 Súťaž o najkrajšiu triedu - odmeny a výleVt do bot8a8n,i1c8kej záhrad1y7 695,30 17 407,99 287,31</t>
  </si>
  <si>
    <t>24.06.2019 Vedecký deň - materiál a odmeny V 253,68 17 695,30 17 661,67 33,63</t>
  </si>
  <si>
    <t>28.06.2019 Výber z BÚ do pokladne P 500,00 18 195,30 17 661,67 533,63</t>
  </si>
  <si>
    <t>28.06.2019 Cestovné na ŠinterLigu V 57,55 18 195,30 17 719,22 476,08</t>
  </si>
  <si>
    <t>Stav k 31.08.2019 476,08</t>
  </si>
  <si>
    <t xml:space="preserve"> Informatika- nákup káblov do učebne V 106,24 16 695,30 15 856,43 838,87</t>
  </si>
  <si>
    <t xml:space="preserve"> Úhrada FP č. 20190093, Veľkonočná výzVdoba 51,90 16 695,30 15 908,33 786,97</t>
  </si>
  <si>
    <t xml:space="preserve"> Veľkonočná výzdoba V 65,00 16 695,30 15 973,33 721,97</t>
  </si>
  <si>
    <t xml:space="preserve"> Čistiace prostriedky do žiackej kuchynkyV 17,70 16 695,30 15 991,03 704,27</t>
  </si>
  <si>
    <t xml:space="preserve"> Hviezdoslavov Kubín - ceny I.st. V 69,09 16 695,30 16 060,12 635,18</t>
  </si>
  <si>
    <t xml:space="preserve"> Hviezdoslavov Kubín - ceny II.st. V 59,87 16 695,30 16 119,99 575,31</t>
  </si>
  <si>
    <t xml:space="preserve"> Výzdoba respíria - Výročie V 111,04 16 695,30 16 231,03 464,27</t>
  </si>
  <si>
    <t xml:space="preserve"> Výročná akadémia - kulisy V 53,20 16 695,30 16 284,23 411,07</t>
  </si>
  <si>
    <t xml:space="preserve"> Testovanie 9 - občerstvenie V 40,13 16 695,30 16 324,36 370,94</t>
  </si>
  <si>
    <t xml:space="preserve"> Zápis do 1. ročníka - darčeky V 43,84 16 695,30 16 368,20 327,10</t>
  </si>
  <si>
    <t xml:space="preserve"> Výber z BÚ do pokladne P 1 000,00 17 695,30 16 368,20 1 327,10</t>
  </si>
  <si>
    <t xml:space="preserve"> Výzdoba respíria - Výročie, kulisy V 63,45 17 695,30 16 431,65 1 263,65</t>
  </si>
  <si>
    <t xml:space="preserve"> Výročná akadémia - kulisy, výzdoba V 78,90 17 695,30 16 510,55 1 184,75</t>
  </si>
  <si>
    <t xml:space="preserve"> Výročná akadémia spotr. materiál, laminoVvanie 24,09 17 695,30 16 534,64 1 160,</t>
  </si>
  <si>
    <t xml:space="preserve"> Výročná akadémia spotr. materiál V 84,03 17 695,30 16 618,67 1 076,63</t>
  </si>
  <si>
    <t xml:space="preserve"> Výročná akadémia - kulisy, výzdoba V 5,50 17 695,30 16 624,17 1 071,13</t>
  </si>
  <si>
    <t xml:space="preserve"> Výročná akadémia - kulisy V 6,75 17 695,30 16 630,92 1 064,38</t>
  </si>
  <si>
    <t xml:space="preserve"> Výročná akadémia - kulisy, výzdoba V 47,29 17 695,30 16 678,21 1 017,09</t>
  </si>
  <si>
    <t xml:space="preserve"> Úhrada FP č. 2019001, Usporiadanie vedVomos6tn4e1j, 6s0úťaže 17 695,30 17 319,8</t>
  </si>
  <si>
    <t xml:space="preserve"> Súťaž o najkrajšiu triedu - odmeny a výleVt do bot8a8n,i1c8kej záhrad1y7 695,30</t>
  </si>
  <si>
    <t xml:space="preserve"> Vedecký deň - materiál a odmeny V 253,68 17 695,30 17 661,67 33,63</t>
  </si>
  <si>
    <t xml:space="preserve"> Výber z BÚ do pokladne P 500,00 18 195,30 17 661,67 533,63</t>
  </si>
  <si>
    <t xml:space="preserve"> Cestovné na ŠinterLigu V 57,55 18 195,30 17 719,22 476,08</t>
  </si>
  <si>
    <t>25.01.2019</t>
  </si>
  <si>
    <t>06.02.2019</t>
  </si>
  <si>
    <t>20.02.2019</t>
  </si>
  <si>
    <t>22.02.2019</t>
  </si>
  <si>
    <t>05.03.2019</t>
  </si>
  <si>
    <t>30.03.2019</t>
  </si>
  <si>
    <t>03.04.2019</t>
  </si>
  <si>
    <t>12.04.2019</t>
  </si>
  <si>
    <t>16.04.2019</t>
  </si>
  <si>
    <t>06.05.2019</t>
  </si>
  <si>
    <t>09.05.2019</t>
  </si>
  <si>
    <t>13.05.2019</t>
  </si>
  <si>
    <t>16.05.2019</t>
  </si>
  <si>
    <t>20.05.2019</t>
  </si>
  <si>
    <t>21.05.2019</t>
  </si>
  <si>
    <t>23.05.2019</t>
  </si>
  <si>
    <t>20.06.2019</t>
  </si>
  <si>
    <t>24.06.2019</t>
  </si>
  <si>
    <t>28.06.2019</t>
  </si>
  <si>
    <t>kubin</t>
  </si>
  <si>
    <t>testovanie</t>
  </si>
  <si>
    <t>sutaze</t>
  </si>
  <si>
    <t>veda</t>
  </si>
  <si>
    <t>sport</t>
  </si>
  <si>
    <t>Legoland</t>
  </si>
  <si>
    <t>potvrdenie o vedení účtu legoland</t>
  </si>
  <si>
    <t>potvLego</t>
  </si>
  <si>
    <t>Rozpočet na školský rok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</si>
</sst>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164" formatCode="#,##0.00\ [$€-1]"/>
    <numFmt numFmtId="165" formatCode="#,##0.00\ &quot;€&quot;"/>
    <numFmt numFmtId="166" formatCode="dd\.mm\.yyyy"/>
  </numFmts>
  <fonts count="54">
    <font>
      <sz val="10"/>
      <name val="Arial CE"/>
      <charset val="238"/>
    </font>
    <font>
      <sz val="11"/>
      <name val="Times New Roman"/>
      <family val="1"/>
    </font>
    <font>
      <sz val="12"/>
      <color indexed="10"/>
      <name val="Times New Roman"/>
      <family val="1"/>
    </font>
    <font>
      <sz val="10"/>
      <color indexed="12"/>
      <name val="Arial CE"/>
      <family val="2"/>
      <charset val="238"/>
    </font>
    <font>
      <sz val="10"/>
      <name val="Times New Roman"/>
      <family val="1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 CE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color indexed="8"/>
      <name val="Comic Sans MS"/>
      <family val="4"/>
    </font>
    <font>
      <b/>
      <sz val="10"/>
      <name val="Arial"/>
      <family val="2"/>
      <charset val="238"/>
    </font>
    <font>
      <i/>
      <sz val="12"/>
      <name val="Arial CE"/>
      <charset val="238"/>
    </font>
    <font>
      <b/>
      <sz val="11"/>
      <name val="Arial CE"/>
      <charset val="238"/>
    </font>
    <font>
      <b/>
      <sz val="12"/>
      <name val="Arial"/>
      <family val="2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10"/>
      <color indexed="8"/>
      <name val="Comic Sans MS"/>
      <family val="4"/>
      <charset val="238"/>
    </font>
    <font>
      <sz val="12"/>
      <name val="Times New Roman"/>
      <family val="1"/>
      <charset val="238"/>
    </font>
    <font>
      <sz val="12"/>
      <name val="Times New Roman"/>
      <family val="1"/>
    </font>
    <font>
      <b/>
      <sz val="14"/>
      <name val="Arial CE"/>
      <charset val="238"/>
    </font>
    <font>
      <sz val="10"/>
      <color theme="3" tint="-0.499984740745262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rgb="FF0070C0"/>
      <name val="Arial CE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 CE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rgb="FFFF0000"/>
      <name val="Comic Sans MS"/>
      <family val="4"/>
    </font>
    <font>
      <sz val="10"/>
      <name val="Arial CE"/>
      <family val="2"/>
      <charset val="238"/>
    </font>
    <font>
      <sz val="10"/>
      <color theme="3"/>
      <name val="Arial CE"/>
      <charset val="238"/>
    </font>
    <font>
      <b/>
      <sz val="10"/>
      <color theme="3"/>
      <name val="Arial CE"/>
      <charset val="238"/>
    </font>
    <font>
      <b/>
      <sz val="10"/>
      <color indexed="8"/>
      <name val="Comic Sans MS"/>
      <family val="4"/>
    </font>
    <font>
      <b/>
      <sz val="11"/>
      <name val="Times New Roman"/>
      <family val="1"/>
    </font>
    <font>
      <b/>
      <sz val="10"/>
      <color theme="3"/>
      <name val="Comic Sans MS"/>
      <family val="4"/>
    </font>
    <font>
      <b/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6" tint="-0.499984740745262"/>
      <name val="Arial CE"/>
      <charset val="238"/>
    </font>
    <font>
      <b/>
      <sz val="10"/>
      <color theme="6" tint="-0.499984740745262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DejaVu Sans"/>
    </font>
    <font>
      <b/>
      <sz val="10"/>
      <color indexed="8"/>
      <name val="DejaVu Sans"/>
    </font>
    <font>
      <b/>
      <sz val="14"/>
      <color indexed="8"/>
      <name val="DejaVu Sans"/>
    </font>
    <font>
      <sz val="12"/>
      <color indexed="8"/>
      <name val="DejaVu Sans"/>
    </font>
    <font>
      <b/>
      <i/>
      <sz val="11"/>
      <color indexed="8"/>
      <name val="DejaVu Sans"/>
    </font>
    <font>
      <b/>
      <sz val="9"/>
      <name val="Arial CE"/>
      <charset val="238"/>
    </font>
    <font>
      <sz val="10"/>
      <name val="Comic Sans MS"/>
      <family val="4"/>
    </font>
    <font>
      <i/>
      <sz val="10"/>
      <name val="Arial CE"/>
      <charset val="238"/>
    </font>
    <font>
      <b/>
      <sz val="12"/>
      <color indexed="10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sz val="10"/>
      <color theme="3"/>
      <name val="Comic Sans MS"/>
      <family val="4"/>
      <charset val="238"/>
    </font>
    <font>
      <b/>
      <sz val="12"/>
      <color rgb="FF0070C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41" fillId="0" borderId="0"/>
  </cellStyleXfs>
  <cellXfs count="191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vertical="top" wrapText="1"/>
    </xf>
    <xf numFmtId="0" fontId="0" fillId="0" borderId="0" xfId="0" applyAlignment="1">
      <alignment horizontal="right"/>
    </xf>
    <xf numFmtId="0" fontId="8" fillId="0" borderId="2" xfId="0" applyFont="1" applyBorder="1" applyAlignment="1">
      <alignment vertical="top" wrapText="1"/>
    </xf>
    <xf numFmtId="0" fontId="11" fillId="0" borderId="0" xfId="0" applyFont="1" applyFill="1" applyBorder="1"/>
    <xf numFmtId="164" fontId="11" fillId="0" borderId="0" xfId="0" applyNumberFormat="1" applyFont="1" applyFill="1" applyBorder="1"/>
    <xf numFmtId="164" fontId="21" fillId="0" borderId="1" xfId="0" applyNumberFormat="1" applyFont="1" applyFill="1" applyBorder="1"/>
    <xf numFmtId="0" fontId="0" fillId="0" borderId="0" xfId="0" applyBorder="1"/>
    <xf numFmtId="0" fontId="22" fillId="0" borderId="0" xfId="0" applyFont="1" applyFill="1" applyBorder="1"/>
    <xf numFmtId="164" fontId="22" fillId="0" borderId="0" xfId="0" applyNumberFormat="1" applyFont="1" applyFill="1" applyBorder="1"/>
    <xf numFmtId="0" fontId="23" fillId="0" borderId="0" xfId="0" applyFont="1" applyBorder="1"/>
    <xf numFmtId="0" fontId="12" fillId="0" borderId="0" xfId="0" applyFont="1"/>
    <xf numFmtId="0" fontId="13" fillId="0" borderId="0" xfId="0" applyFont="1" applyBorder="1"/>
    <xf numFmtId="0" fontId="13" fillId="0" borderId="0" xfId="0" applyFont="1"/>
    <xf numFmtId="14" fontId="13" fillId="0" borderId="0" xfId="0" applyNumberFormat="1" applyFont="1"/>
    <xf numFmtId="0" fontId="1" fillId="0" borderId="7" xfId="0" applyFont="1" applyBorder="1" applyAlignment="1">
      <alignment vertical="top" wrapText="1"/>
    </xf>
    <xf numFmtId="164" fontId="24" fillId="0" borderId="0" xfId="0" applyNumberFormat="1" applyFont="1" applyFill="1" applyBorder="1"/>
    <xf numFmtId="164" fontId="10" fillId="2" borderId="0" xfId="1" applyNumberFormat="1" applyFont="1" applyFill="1" applyBorder="1"/>
    <xf numFmtId="0" fontId="4" fillId="0" borderId="0" xfId="0" applyFont="1" applyBorder="1" applyAlignment="1">
      <alignment vertical="top" wrapText="1"/>
    </xf>
    <xf numFmtId="0" fontId="3" fillId="0" borderId="0" xfId="0" applyFont="1" applyBorder="1"/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4" fontId="10" fillId="2" borderId="1" xfId="1" applyNumberFormat="1" applyFont="1" applyFill="1" applyBorder="1"/>
    <xf numFmtId="164" fontId="10" fillId="2" borderId="8" xfId="1" applyNumberFormat="1" applyFont="1" applyFill="1" applyBorder="1"/>
    <xf numFmtId="164" fontId="10" fillId="2" borderId="9" xfId="1" applyNumberFormat="1" applyFont="1" applyFill="1" applyBorder="1"/>
    <xf numFmtId="0" fontId="1" fillId="0" borderId="10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14" fillId="2" borderId="11" xfId="0" applyFont="1" applyFill="1" applyBorder="1"/>
    <xf numFmtId="0" fontId="8" fillId="0" borderId="7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164" fontId="10" fillId="2" borderId="13" xfId="1" applyNumberFormat="1" applyFont="1" applyFill="1" applyBorder="1"/>
    <xf numFmtId="164" fontId="14" fillId="2" borderId="14" xfId="0" applyNumberFormat="1" applyFont="1" applyFill="1" applyBorder="1" applyAlignment="1"/>
    <xf numFmtId="165" fontId="10" fillId="2" borderId="1" xfId="1" applyNumberFormat="1" applyFont="1" applyFill="1" applyBorder="1"/>
    <xf numFmtId="165" fontId="10" fillId="2" borderId="9" xfId="1" applyNumberFormat="1" applyFont="1" applyFill="1" applyBorder="1"/>
    <xf numFmtId="165" fontId="24" fillId="0" borderId="0" xfId="0" applyNumberFormat="1" applyFont="1" applyFill="1" applyBorder="1"/>
    <xf numFmtId="165" fontId="0" fillId="0" borderId="0" xfId="0" applyNumberFormat="1" applyBorder="1"/>
    <xf numFmtId="165" fontId="2" fillId="0" borderId="0" xfId="0" applyNumberFormat="1" applyFont="1" applyBorder="1" applyAlignment="1">
      <alignment horizontal="right" vertical="top" wrapText="1"/>
    </xf>
    <xf numFmtId="165" fontId="2" fillId="0" borderId="1" xfId="0" applyNumberFormat="1" applyFont="1" applyBorder="1" applyAlignment="1">
      <alignment horizontal="right" vertical="top" wrapText="1"/>
    </xf>
    <xf numFmtId="164" fontId="11" fillId="0" borderId="8" xfId="0" applyNumberFormat="1" applyFont="1" applyFill="1" applyBorder="1"/>
    <xf numFmtId="164" fontId="11" fillId="0" borderId="9" xfId="0" applyNumberFormat="1" applyFont="1" applyFill="1" applyBorder="1"/>
    <xf numFmtId="49" fontId="0" fillId="0" borderId="0" xfId="0" applyNumberFormat="1" applyBorder="1"/>
    <xf numFmtId="14" fontId="0" fillId="0" borderId="0" xfId="0" applyNumberFormat="1"/>
    <xf numFmtId="0" fontId="9" fillId="0" borderId="1" xfId="0" applyFont="1" applyFill="1" applyBorder="1"/>
    <xf numFmtId="0" fontId="9" fillId="2" borderId="1" xfId="0" applyFont="1" applyFill="1" applyBorder="1" applyAlignment="1">
      <alignment horizontal="left"/>
    </xf>
    <xf numFmtId="0" fontId="18" fillId="0" borderId="10" xfId="0" applyFont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15" fillId="0" borderId="11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" fillId="0" borderId="12" xfId="0" applyFont="1" applyBorder="1" applyAlignment="1">
      <alignment vertical="top" wrapText="1"/>
    </xf>
    <xf numFmtId="164" fontId="25" fillId="2" borderId="16" xfId="0" applyNumberFormat="1" applyFont="1" applyFill="1" applyBorder="1" applyAlignment="1"/>
    <xf numFmtId="164" fontId="17" fillId="2" borderId="17" xfId="1" applyNumberFormat="1" applyFont="1" applyFill="1" applyBorder="1"/>
    <xf numFmtId="0" fontId="7" fillId="0" borderId="15" xfId="0" applyFont="1" applyBorder="1" applyAlignment="1">
      <alignment vertical="center" wrapText="1"/>
    </xf>
    <xf numFmtId="0" fontId="20" fillId="0" borderId="18" xfId="0" applyFont="1" applyBorder="1" applyAlignment="1">
      <alignment vertical="center"/>
    </xf>
    <xf numFmtId="165" fontId="0" fillId="0" borderId="0" xfId="0" applyNumberFormat="1"/>
    <xf numFmtId="14" fontId="3" fillId="0" borderId="0" xfId="0" applyNumberFormat="1" applyFont="1" applyBorder="1"/>
    <xf numFmtId="165" fontId="26" fillId="0" borderId="8" xfId="0" applyNumberFormat="1" applyFont="1" applyBorder="1"/>
    <xf numFmtId="165" fontId="26" fillId="0" borderId="1" xfId="0" applyNumberFormat="1" applyFont="1" applyBorder="1"/>
    <xf numFmtId="165" fontId="26" fillId="0" borderId="9" xfId="0" applyNumberFormat="1" applyFont="1" applyBorder="1"/>
    <xf numFmtId="0" fontId="8" fillId="0" borderId="19" xfId="0" applyFont="1" applyBorder="1" applyAlignment="1">
      <alignment vertical="top" wrapText="1"/>
    </xf>
    <xf numFmtId="165" fontId="29" fillId="2" borderId="8" xfId="1" applyNumberFormat="1" applyFont="1" applyFill="1" applyBorder="1"/>
    <xf numFmtId="165" fontId="29" fillId="2" borderId="1" xfId="1" applyNumberFormat="1" applyFont="1" applyFill="1" applyBorder="1"/>
    <xf numFmtId="165" fontId="29" fillId="2" borderId="9" xfId="1" applyNumberFormat="1" applyFont="1" applyFill="1" applyBorder="1"/>
    <xf numFmtId="0" fontId="15" fillId="0" borderId="18" xfId="0" applyFont="1" applyBorder="1" applyAlignment="1">
      <alignment vertical="center" wrapText="1"/>
    </xf>
    <xf numFmtId="49" fontId="10" fillId="2" borderId="6" xfId="1" applyNumberFormat="1" applyFont="1" applyFill="1" applyBorder="1"/>
    <xf numFmtId="49" fontId="10" fillId="2" borderId="3" xfId="1" applyNumberFormat="1" applyFont="1" applyFill="1" applyBorder="1"/>
    <xf numFmtId="0" fontId="0" fillId="0" borderId="3" xfId="0" applyBorder="1"/>
    <xf numFmtId="0" fontId="0" fillId="0" borderId="7" xfId="0" applyBorder="1"/>
    <xf numFmtId="0" fontId="31" fillId="0" borderId="9" xfId="0" applyFont="1" applyBorder="1"/>
    <xf numFmtId="0" fontId="0" fillId="0" borderId="4" xfId="0" applyBorder="1"/>
    <xf numFmtId="164" fontId="10" fillId="2" borderId="20" xfId="1" applyNumberFormat="1" applyFont="1" applyFill="1" applyBorder="1"/>
    <xf numFmtId="165" fontId="26" fillId="0" borderId="20" xfId="0" applyNumberFormat="1" applyFont="1" applyBorder="1"/>
    <xf numFmtId="0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24" xfId="0" applyBorder="1"/>
    <xf numFmtId="0" fontId="7" fillId="0" borderId="11" xfId="0" applyFont="1" applyBorder="1" applyAlignment="1">
      <alignment vertical="center" wrapText="1"/>
    </xf>
    <xf numFmtId="14" fontId="30" fillId="0" borderId="10" xfId="0" applyNumberFormat="1" applyFont="1" applyBorder="1"/>
    <xf numFmtId="14" fontId="0" fillId="0" borderId="2" xfId="0" applyNumberFormat="1" applyBorder="1"/>
    <xf numFmtId="14" fontId="0" fillId="0" borderId="23" xfId="0" applyNumberFormat="1" applyBorder="1"/>
    <xf numFmtId="14" fontId="0" fillId="0" borderId="3" xfId="0" applyNumberFormat="1" applyBorder="1"/>
    <xf numFmtId="0" fontId="7" fillId="0" borderId="23" xfId="0" applyFont="1" applyBorder="1"/>
    <xf numFmtId="0" fontId="32" fillId="0" borderId="1" xfId="0" applyFont="1" applyBorder="1"/>
    <xf numFmtId="0" fontId="34" fillId="0" borderId="22" xfId="0" applyFont="1" applyBorder="1" applyAlignment="1">
      <alignment vertical="top" wrapText="1"/>
    </xf>
    <xf numFmtId="165" fontId="35" fillId="2" borderId="8" xfId="1" applyNumberFormat="1" applyFont="1" applyFill="1" applyBorder="1"/>
    <xf numFmtId="165" fontId="33" fillId="2" borderId="8" xfId="1" applyNumberFormat="1" applyFont="1" applyFill="1" applyBorder="1"/>
    <xf numFmtId="164" fontId="36" fillId="0" borderId="0" xfId="0" applyNumberFormat="1" applyFont="1" applyFill="1" applyBorder="1"/>
    <xf numFmtId="165" fontId="36" fillId="0" borderId="0" xfId="0" applyNumberFormat="1" applyFont="1" applyFill="1" applyBorder="1"/>
    <xf numFmtId="14" fontId="30" fillId="0" borderId="12" xfId="0" applyNumberFormat="1" applyFont="1" applyBorder="1"/>
    <xf numFmtId="49" fontId="10" fillId="2" borderId="5" xfId="1" applyNumberFormat="1" applyFont="1" applyFill="1" applyBorder="1"/>
    <xf numFmtId="165" fontId="35" fillId="2" borderId="13" xfId="1" applyNumberFormat="1" applyFont="1" applyFill="1" applyBorder="1"/>
    <xf numFmtId="0" fontId="19" fillId="0" borderId="19" xfId="0" applyFont="1" applyBorder="1" applyAlignment="1">
      <alignment vertical="top" wrapText="1"/>
    </xf>
    <xf numFmtId="165" fontId="29" fillId="2" borderId="20" xfId="1" applyNumberFormat="1" applyFont="1" applyFill="1" applyBorder="1"/>
    <xf numFmtId="165" fontId="10" fillId="2" borderId="20" xfId="1" applyNumberFormat="1" applyFont="1" applyFill="1" applyBorder="1"/>
    <xf numFmtId="165" fontId="29" fillId="2" borderId="13" xfId="1" applyNumberFormat="1" applyFont="1" applyFill="1" applyBorder="1"/>
    <xf numFmtId="0" fontId="1" fillId="0" borderId="19" xfId="0" applyFont="1" applyBorder="1" applyAlignment="1">
      <alignment vertical="top" wrapText="1"/>
    </xf>
    <xf numFmtId="14" fontId="0" fillId="0" borderId="19" xfId="0" applyNumberFormat="1" applyBorder="1"/>
    <xf numFmtId="164" fontId="37" fillId="2" borderId="0" xfId="0" applyNumberFormat="1" applyFont="1" applyFill="1" applyBorder="1" applyAlignment="1"/>
    <xf numFmtId="0" fontId="38" fillId="0" borderId="0" xfId="0" applyFont="1" applyAlignment="1">
      <alignment horizontal="right"/>
    </xf>
    <xf numFmtId="164" fontId="7" fillId="0" borderId="0" xfId="0" applyNumberFormat="1" applyFont="1"/>
    <xf numFmtId="165" fontId="10" fillId="2" borderId="13" xfId="1" applyNumberFormat="1" applyFont="1" applyFill="1" applyBorder="1"/>
    <xf numFmtId="164" fontId="21" fillId="0" borderId="0" xfId="0" applyNumberFormat="1" applyFont="1" applyFill="1" applyBorder="1"/>
    <xf numFmtId="0" fontId="18" fillId="0" borderId="25" xfId="0" applyFont="1" applyBorder="1" applyAlignment="1">
      <alignment vertical="top" wrapText="1"/>
    </xf>
    <xf numFmtId="164" fontId="11" fillId="0" borderId="26" xfId="0" applyNumberFormat="1" applyFont="1" applyFill="1" applyBorder="1"/>
    <xf numFmtId="165" fontId="29" fillId="2" borderId="26" xfId="1" applyNumberFormat="1" applyFont="1" applyFill="1" applyBorder="1"/>
    <xf numFmtId="0" fontId="8" fillId="0" borderId="10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42" fillId="2" borderId="0" xfId="2" applyFont="1" applyFill="1" applyBorder="1" applyAlignment="1" applyProtection="1">
      <alignment horizontal="left" vertical="top" wrapText="1"/>
    </xf>
    <xf numFmtId="0" fontId="41" fillId="0" borderId="0" xfId="2"/>
    <xf numFmtId="0" fontId="43" fillId="2" borderId="0" xfId="2" applyFont="1" applyFill="1" applyBorder="1" applyAlignment="1" applyProtection="1">
      <alignment horizontal="left" vertical="top" wrapText="1"/>
    </xf>
    <xf numFmtId="166" fontId="42" fillId="2" borderId="0" xfId="2" applyNumberFormat="1" applyFont="1" applyFill="1" applyBorder="1" applyAlignment="1" applyProtection="1">
      <alignment horizontal="right" vertical="top" wrapText="1"/>
    </xf>
    <xf numFmtId="0" fontId="42" fillId="2" borderId="0" xfId="2" applyFont="1" applyFill="1" applyBorder="1" applyAlignment="1" applyProtection="1">
      <alignment horizontal="right" vertical="top" wrapText="1"/>
    </xf>
    <xf numFmtId="0" fontId="42" fillId="2" borderId="28" xfId="2" applyFont="1" applyFill="1" applyBorder="1" applyAlignment="1" applyProtection="1">
      <alignment horizontal="left" vertical="center" wrapText="1"/>
    </xf>
    <xf numFmtId="166" fontId="42" fillId="2" borderId="29" xfId="2" applyNumberFormat="1" applyFont="1" applyFill="1" applyBorder="1" applyAlignment="1" applyProtection="1">
      <alignment horizontal="left" vertical="center" wrapText="1"/>
    </xf>
    <xf numFmtId="0" fontId="42" fillId="2" borderId="29" xfId="2" applyFont="1" applyFill="1" applyBorder="1" applyAlignment="1" applyProtection="1">
      <alignment horizontal="left" vertical="center" wrapText="1"/>
    </xf>
    <xf numFmtId="4" fontId="42" fillId="2" borderId="29" xfId="2" applyNumberFormat="1" applyFont="1" applyFill="1" applyBorder="1" applyAlignment="1" applyProtection="1">
      <alignment horizontal="right" vertical="center" wrapText="1"/>
    </xf>
    <xf numFmtId="4" fontId="42" fillId="2" borderId="29" xfId="2" applyNumberFormat="1" applyFont="1" applyFill="1" applyBorder="1" applyAlignment="1" applyProtection="1">
      <alignment horizontal="left" vertical="center" wrapText="1"/>
    </xf>
    <xf numFmtId="164" fontId="25" fillId="2" borderId="0" xfId="0" applyNumberFormat="1" applyFont="1" applyFill="1" applyBorder="1" applyAlignment="1"/>
    <xf numFmtId="0" fontId="47" fillId="0" borderId="15" xfId="0" applyFont="1" applyBorder="1" applyAlignment="1">
      <alignment horizontal="center" vertical="center" wrapText="1"/>
    </xf>
    <xf numFmtId="165" fontId="39" fillId="0" borderId="6" xfId="0" applyNumberFormat="1" applyFont="1" applyBorder="1"/>
    <xf numFmtId="165" fontId="39" fillId="0" borderId="3" xfId="0" applyNumberFormat="1" applyFont="1" applyBorder="1"/>
    <xf numFmtId="165" fontId="39" fillId="0" borderId="5" xfId="0" applyNumberFormat="1" applyFont="1" applyBorder="1"/>
    <xf numFmtId="165" fontId="39" fillId="0" borderId="4" xfId="0" applyNumberFormat="1" applyFont="1" applyBorder="1"/>
    <xf numFmtId="165" fontId="39" fillId="0" borderId="27" xfId="0" applyNumberFormat="1" applyFont="1" applyBorder="1"/>
    <xf numFmtId="165" fontId="48" fillId="2" borderId="8" xfId="1" applyNumberFormat="1" applyFont="1" applyFill="1" applyBorder="1"/>
    <xf numFmtId="165" fontId="48" fillId="2" borderId="1" xfId="1" applyNumberFormat="1" applyFont="1" applyFill="1" applyBorder="1"/>
    <xf numFmtId="165" fontId="48" fillId="2" borderId="20" xfId="1" applyNumberFormat="1" applyFont="1" applyFill="1" applyBorder="1"/>
    <xf numFmtId="165" fontId="48" fillId="2" borderId="9" xfId="1" applyNumberFormat="1" applyFont="1" applyFill="1" applyBorder="1"/>
    <xf numFmtId="165" fontId="11" fillId="0" borderId="0" xfId="0" applyNumberFormat="1" applyFont="1" applyFill="1" applyBorder="1"/>
    <xf numFmtId="165" fontId="40" fillId="0" borderId="0" xfId="0" applyNumberFormat="1" applyFont="1" applyBorder="1"/>
    <xf numFmtId="165" fontId="40" fillId="0" borderId="8" xfId="0" applyNumberFormat="1" applyFont="1" applyBorder="1"/>
    <xf numFmtId="165" fontId="40" fillId="0" borderId="20" xfId="0" applyNumberFormat="1" applyFont="1" applyBorder="1"/>
    <xf numFmtId="165" fontId="40" fillId="0" borderId="9" xfId="0" applyNumberFormat="1" applyFont="1" applyBorder="1"/>
    <xf numFmtId="165" fontId="40" fillId="0" borderId="13" xfId="0" applyNumberFormat="1" applyFont="1" applyBorder="1"/>
    <xf numFmtId="165" fontId="40" fillId="0" borderId="1" xfId="0" applyNumberFormat="1" applyFont="1" applyBorder="1"/>
    <xf numFmtId="165" fontId="11" fillId="0" borderId="8" xfId="0" applyNumberFormat="1" applyFont="1" applyFill="1" applyBorder="1"/>
    <xf numFmtId="165" fontId="11" fillId="0" borderId="9" xfId="0" applyNumberFormat="1" applyFont="1" applyFill="1" applyBorder="1"/>
    <xf numFmtId="165" fontId="19" fillId="0" borderId="9" xfId="0" applyNumberFormat="1" applyFont="1" applyBorder="1" applyAlignment="1">
      <alignment horizontal="right" vertical="top" wrapText="1"/>
    </xf>
    <xf numFmtId="165" fontId="19" fillId="0" borderId="0" xfId="0" applyNumberFormat="1" applyFont="1" applyBorder="1" applyAlignment="1">
      <alignment horizontal="right" vertical="top" wrapText="1"/>
    </xf>
    <xf numFmtId="165" fontId="19" fillId="0" borderId="1" xfId="0" applyNumberFormat="1" applyFont="1" applyBorder="1" applyAlignment="1">
      <alignment horizontal="right" vertical="top" wrapText="1"/>
    </xf>
    <xf numFmtId="165" fontId="49" fillId="3" borderId="20" xfId="0" applyNumberFormat="1" applyFont="1" applyFill="1" applyBorder="1"/>
    <xf numFmtId="165" fontId="0" fillId="0" borderId="9" xfId="0" applyNumberFormat="1" applyFont="1" applyBorder="1"/>
    <xf numFmtId="165" fontId="2" fillId="0" borderId="8" xfId="0" applyNumberFormat="1" applyFont="1" applyBorder="1" applyAlignment="1">
      <alignment horizontal="right" vertical="top" wrapText="1"/>
    </xf>
    <xf numFmtId="0" fontId="0" fillId="0" borderId="21" xfId="0" applyBorder="1"/>
    <xf numFmtId="165" fontId="0" fillId="0" borderId="13" xfId="0" applyNumberFormat="1" applyFont="1" applyBorder="1"/>
    <xf numFmtId="165" fontId="0" fillId="0" borderId="8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165" fontId="0" fillId="0" borderId="1" xfId="0" applyNumberFormat="1" applyFont="1" applyBorder="1"/>
    <xf numFmtId="165" fontId="2" fillId="0" borderId="9" xfId="0" applyNumberFormat="1" applyFont="1" applyBorder="1" applyAlignment="1">
      <alignment horizontal="right" vertical="top" wrapText="1"/>
    </xf>
    <xf numFmtId="165" fontId="0" fillId="0" borderId="20" xfId="0" applyNumberFormat="1" applyFont="1" applyBorder="1"/>
    <xf numFmtId="165" fontId="50" fillId="0" borderId="1" xfId="0" applyNumberFormat="1" applyFont="1" applyBorder="1" applyAlignment="1">
      <alignment horizontal="right" vertical="top" wrapText="1"/>
    </xf>
    <xf numFmtId="0" fontId="18" fillId="0" borderId="0" xfId="0" applyFont="1"/>
    <xf numFmtId="164" fontId="51" fillId="0" borderId="0" xfId="0" applyNumberFormat="1" applyFont="1" applyFill="1" applyBorder="1"/>
    <xf numFmtId="8" fontId="52" fillId="2" borderId="13" xfId="1" applyNumberFormat="1" applyFont="1" applyFill="1" applyBorder="1"/>
    <xf numFmtId="8" fontId="52" fillId="2" borderId="1" xfId="1" applyNumberFormat="1" applyFont="1" applyFill="1" applyBorder="1"/>
    <xf numFmtId="4" fontId="16" fillId="0" borderId="0" xfId="0" applyNumberFormat="1" applyFont="1"/>
    <xf numFmtId="164" fontId="16" fillId="0" borderId="0" xfId="0" applyNumberFormat="1" applyFont="1"/>
    <xf numFmtId="0" fontId="42" fillId="2" borderId="0" xfId="0" applyFont="1" applyFill="1" applyBorder="1" applyAlignment="1" applyProtection="1">
      <alignment horizontal="left" vertical="top" wrapText="1"/>
    </xf>
    <xf numFmtId="166" fontId="42" fillId="2" borderId="29" xfId="0" applyNumberFormat="1" applyFont="1" applyFill="1" applyBorder="1" applyAlignment="1" applyProtection="1">
      <alignment horizontal="left" vertical="center" wrapText="1"/>
    </xf>
    <xf numFmtId="0" fontId="42" fillId="2" borderId="29" xfId="0" applyFont="1" applyFill="1" applyBorder="1" applyAlignment="1" applyProtection="1">
      <alignment horizontal="left" vertical="center" wrapText="1"/>
    </xf>
    <xf numFmtId="4" fontId="42" fillId="2" borderId="29" xfId="0" applyNumberFormat="1" applyFont="1" applyFill="1" applyBorder="1" applyAlignment="1" applyProtection="1">
      <alignment horizontal="right" vertical="center" wrapText="1"/>
    </xf>
    <xf numFmtId="4" fontId="42" fillId="2" borderId="29" xfId="0" applyNumberFormat="1" applyFont="1" applyFill="1" applyBorder="1" applyAlignment="1" applyProtection="1">
      <alignment horizontal="left" vertical="center" wrapText="1"/>
    </xf>
    <xf numFmtId="0" fontId="42" fillId="2" borderId="0" xfId="2" applyFont="1" applyFill="1" applyBorder="1" applyAlignment="1" applyProtection="1">
      <alignment horizontal="left" vertical="center" wrapText="1"/>
    </xf>
    <xf numFmtId="0" fontId="42" fillId="4" borderId="0" xfId="2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vertical="center"/>
    </xf>
    <xf numFmtId="9" fontId="0" fillId="0" borderId="0" xfId="0" applyNumberFormat="1" applyAlignment="1">
      <alignment vertical="center"/>
    </xf>
    <xf numFmtId="0" fontId="42" fillId="2" borderId="0" xfId="0" applyFont="1" applyFill="1" applyBorder="1" applyAlignment="1" applyProtection="1">
      <alignment horizontal="left" vertical="center" wrapText="1"/>
    </xf>
    <xf numFmtId="0" fontId="41" fillId="0" borderId="0" xfId="2" applyAlignment="1">
      <alignment vertical="center"/>
    </xf>
    <xf numFmtId="165" fontId="39" fillId="0" borderId="30" xfId="0" applyNumberFormat="1" applyFont="1" applyBorder="1"/>
    <xf numFmtId="0" fontId="42" fillId="2" borderId="0" xfId="2" applyFont="1" applyFill="1" applyBorder="1" applyAlignment="1" applyProtection="1">
      <alignment horizontal="left" vertical="top" wrapText="1"/>
    </xf>
    <xf numFmtId="166" fontId="42" fillId="2" borderId="29" xfId="2" applyNumberFormat="1" applyFont="1" applyFill="1" applyBorder="1" applyAlignment="1" applyProtection="1">
      <alignment horizontal="left" vertical="center" wrapText="1"/>
    </xf>
    <xf numFmtId="0" fontId="42" fillId="2" borderId="29" xfId="2" applyFont="1" applyFill="1" applyBorder="1" applyAlignment="1" applyProtection="1">
      <alignment horizontal="left" vertical="center" wrapText="1"/>
    </xf>
    <xf numFmtId="4" fontId="42" fillId="2" borderId="29" xfId="2" applyNumberFormat="1" applyFont="1" applyFill="1" applyBorder="1" applyAlignment="1" applyProtection="1">
      <alignment horizontal="right" vertical="center" wrapText="1"/>
    </xf>
    <xf numFmtId="4" fontId="42" fillId="2" borderId="29" xfId="2" applyNumberFormat="1" applyFont="1" applyFill="1" applyBorder="1" applyAlignment="1" applyProtection="1">
      <alignment horizontal="left" vertical="center" wrapText="1"/>
    </xf>
    <xf numFmtId="0" fontId="42" fillId="2" borderId="0" xfId="2" applyFont="1" applyFill="1" applyBorder="1" applyAlignment="1" applyProtection="1">
      <alignment horizontal="left" vertical="top" wrapText="1"/>
    </xf>
    <xf numFmtId="166" fontId="42" fillId="2" borderId="29" xfId="2" applyNumberFormat="1" applyFont="1" applyFill="1" applyBorder="1" applyAlignment="1" applyProtection="1">
      <alignment horizontal="left" vertical="center" wrapText="1"/>
    </xf>
    <xf numFmtId="0" fontId="42" fillId="2" borderId="29" xfId="2" applyFont="1" applyFill="1" applyBorder="1" applyAlignment="1" applyProtection="1">
      <alignment horizontal="left" vertical="center" wrapText="1"/>
    </xf>
    <xf numFmtId="4" fontId="42" fillId="2" borderId="29" xfId="2" applyNumberFormat="1" applyFont="1" applyFill="1" applyBorder="1" applyAlignment="1" applyProtection="1">
      <alignment horizontal="right" vertical="center" wrapText="1"/>
    </xf>
    <xf numFmtId="4" fontId="42" fillId="2" borderId="29" xfId="2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/>
    </xf>
    <xf numFmtId="9" fontId="7" fillId="0" borderId="0" xfId="0" applyNumberFormat="1" applyFont="1" applyAlignment="1">
      <alignment horizontal="center"/>
    </xf>
    <xf numFmtId="164" fontId="0" fillId="0" borderId="0" xfId="0" applyNumberFormat="1"/>
    <xf numFmtId="164" fontId="53" fillId="0" borderId="0" xfId="0" applyNumberFormat="1" applyFont="1" applyFill="1" applyBorder="1"/>
    <xf numFmtId="0" fontId="19" fillId="0" borderId="7" xfId="0" applyFont="1" applyBorder="1" applyAlignment="1">
      <alignment vertical="top" wrapText="1"/>
    </xf>
    <xf numFmtId="0" fontId="43" fillId="2" borderId="0" xfId="2" applyFont="1" applyFill="1" applyBorder="1" applyAlignment="1" applyProtection="1">
      <alignment horizontal="left" vertical="top" wrapText="1"/>
    </xf>
    <xf numFmtId="0" fontId="42" fillId="2" borderId="0" xfId="2" applyFont="1" applyFill="1" applyBorder="1" applyAlignment="1" applyProtection="1">
      <alignment horizontal="left" vertical="top" wrapText="1"/>
    </xf>
    <xf numFmtId="0" fontId="45" fillId="2" borderId="0" xfId="2" applyFont="1" applyFill="1" applyBorder="1" applyAlignment="1" applyProtection="1">
      <alignment horizontal="left" vertical="top" wrapText="1"/>
    </xf>
    <xf numFmtId="0" fontId="46" fillId="2" borderId="0" xfId="2" applyFont="1" applyFill="1" applyBorder="1" applyAlignment="1" applyProtection="1">
      <alignment horizontal="left" vertical="center" wrapText="1"/>
    </xf>
    <xf numFmtId="0" fontId="44" fillId="2" borderId="0" xfId="2" applyFont="1" applyFill="1" applyBorder="1" applyAlignment="1" applyProtection="1">
      <alignment horizontal="left" vertical="top" wrapText="1"/>
    </xf>
  </cellXfs>
  <cellStyles count="3">
    <cellStyle name="Normal_Migel" xfId="1"/>
    <cellStyle name="Normálne" xfId="0" builtinId="0"/>
    <cellStyle name="Normáln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272883893911671E-2"/>
          <c:y val="0.36465552530291029"/>
          <c:w val="0.96145423221217663"/>
          <c:h val="0.571634868952417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'2% a pris'!$B$4</c:f>
              <c:strCache>
                <c:ptCount val="1"/>
                <c:pt idx="0">
                  <c:v>školský rok 2013/2014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sk-SK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'2% a pris'!$C$4:$D$4</c:f>
              <c:numCache>
                <c:formatCode>#\ ##0.00\ [$€-1]</c:formatCode>
                <c:ptCount val="2"/>
                <c:pt idx="0">
                  <c:v>4162.5200000000004</c:v>
                </c:pt>
                <c:pt idx="1">
                  <c:v>14240</c:v>
                </c:pt>
              </c:numCache>
            </c:numRef>
          </c:val>
        </c:ser>
        <c:ser>
          <c:idx val="1"/>
          <c:order val="1"/>
          <c:tx>
            <c:strRef>
              <c:f>'2% a pris'!$B$5</c:f>
              <c:strCache>
                <c:ptCount val="1"/>
                <c:pt idx="0">
                  <c:v>školský rok 2014/2015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sk-SK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'2% a pris'!$C$5:$D$5</c:f>
              <c:numCache>
                <c:formatCode>#\ ##0.00\ [$€-1]</c:formatCode>
                <c:ptCount val="2"/>
                <c:pt idx="0">
                  <c:v>6265.41</c:v>
                </c:pt>
                <c:pt idx="1">
                  <c:v>11420</c:v>
                </c:pt>
              </c:numCache>
            </c:numRef>
          </c:val>
        </c:ser>
        <c:ser>
          <c:idx val="2"/>
          <c:order val="2"/>
          <c:tx>
            <c:strRef>
              <c:f>'2% a pris'!$B$6</c:f>
              <c:strCache>
                <c:ptCount val="1"/>
                <c:pt idx="0">
                  <c:v>školský rok 2015/2016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sk-SK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'2% a pris'!$C$6:$D$6</c:f>
              <c:numCache>
                <c:formatCode>#\ ##0.00\ [$€-1]</c:formatCode>
                <c:ptCount val="2"/>
                <c:pt idx="0">
                  <c:v>5618.7999999999993</c:v>
                </c:pt>
                <c:pt idx="1">
                  <c:v>12467</c:v>
                </c:pt>
              </c:numCache>
            </c:numRef>
          </c:val>
        </c:ser>
        <c:ser>
          <c:idx val="3"/>
          <c:order val="3"/>
          <c:tx>
            <c:strRef>
              <c:f>'2% a pris'!$B$7</c:f>
              <c:strCache>
                <c:ptCount val="1"/>
                <c:pt idx="0">
                  <c:v>školský rok 2016/2017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sk-SK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'2% a pris'!$C$7:$D$7</c:f>
              <c:numCache>
                <c:formatCode>#\ ##0.00\ [$€-1]</c:formatCode>
                <c:ptCount val="2"/>
                <c:pt idx="0">
                  <c:v>8628.5800000000017</c:v>
                </c:pt>
                <c:pt idx="1">
                  <c:v>12707</c:v>
                </c:pt>
              </c:numCache>
            </c:numRef>
          </c:val>
        </c:ser>
        <c:ser>
          <c:idx val="4"/>
          <c:order val="4"/>
          <c:tx>
            <c:strRef>
              <c:f>'2% a pris'!$B$8</c:f>
              <c:strCache>
                <c:ptCount val="1"/>
                <c:pt idx="0">
                  <c:v>školský rok 2017/2018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sk-SK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'2% a pris'!$C$8:$D$8</c:f>
              <c:numCache>
                <c:formatCode>#\ ##0.00\ [$€-1]</c:formatCode>
                <c:ptCount val="2"/>
                <c:pt idx="0">
                  <c:v>6197.58</c:v>
                </c:pt>
                <c:pt idx="1">
                  <c:v>13001</c:v>
                </c:pt>
              </c:numCache>
            </c:numRef>
          </c:val>
        </c:ser>
        <c:ser>
          <c:idx val="5"/>
          <c:order val="5"/>
          <c:tx>
            <c:strRef>
              <c:f>'2% a pris'!$B$9</c:f>
              <c:strCache>
                <c:ptCount val="1"/>
                <c:pt idx="0">
                  <c:v>školský rok 2018/2019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sk-SK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'2% a pris'!$C$9:$D$9</c:f>
              <c:numCache>
                <c:formatCode>#\ ##0.00\ [$€-1]</c:formatCode>
                <c:ptCount val="2"/>
                <c:pt idx="0">
                  <c:v>9729.9499999999971</c:v>
                </c:pt>
                <c:pt idx="1">
                  <c:v>15197</c:v>
                </c:pt>
              </c:numCache>
            </c:numRef>
          </c:val>
        </c:ser>
        <c:ser>
          <c:idx val="6"/>
          <c:order val="6"/>
          <c:tx>
            <c:strRef>
              <c:f>'2% a pris'!$B$10</c:f>
              <c:strCache>
                <c:ptCount val="1"/>
                <c:pt idx="0">
                  <c:v>školský rok 2019/2020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'2% a pris'!$C$10:$D$10</c:f>
              <c:numCache>
                <c:formatCode>General</c:formatCode>
                <c:ptCount val="2"/>
              </c:numCache>
            </c:numRef>
          </c:val>
        </c:ser>
        <c:ser>
          <c:idx val="7"/>
          <c:order val="7"/>
          <c:tx>
            <c:strRef>
              <c:f>'2% a pris'!$B$11</c:f>
              <c:strCache>
                <c:ptCount val="1"/>
                <c:pt idx="0">
                  <c:v>školský rok 2020/2021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'2% a pris'!$C$11:$D$11</c:f>
              <c:numCache>
                <c:formatCode>General</c:formatCode>
                <c:ptCount val="2"/>
              </c:numCache>
            </c:numRef>
          </c:val>
        </c:ser>
        <c:ser>
          <c:idx val="8"/>
          <c:order val="8"/>
          <c:tx>
            <c:strRef>
              <c:f>'2% a pris'!$B$12</c:f>
              <c:strCache>
                <c:ptCount val="1"/>
                <c:pt idx="0">
                  <c:v>školský rok 2021/2022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'2% a pris'!$C$12:$D$12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65712616"/>
        <c:axId val="465714184"/>
      </c:barChart>
      <c:catAx>
        <c:axId val="465712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65714184"/>
        <c:crosses val="autoZero"/>
        <c:auto val="1"/>
        <c:lblAlgn val="ctr"/>
        <c:lblOffset val="100"/>
        <c:noMultiLvlLbl val="0"/>
      </c:catAx>
      <c:valAx>
        <c:axId val="46571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[$€-1]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65712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spolu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9408812534796788"/>
          <c:y val="0.26976161972992702"/>
          <c:w val="0.76887483761499509"/>
          <c:h val="0.67974024436047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'2% a pris'!$B$4</c:f>
              <c:strCache>
                <c:ptCount val="1"/>
                <c:pt idx="0">
                  <c:v>školský rok 2013/2014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'2% a pris'!$E$4</c:f>
              <c:numCache>
                <c:formatCode>#\ ##0.00\ [$€-1]</c:formatCode>
                <c:ptCount val="1"/>
                <c:pt idx="0">
                  <c:v>18402.52</c:v>
                </c:pt>
              </c:numCache>
            </c:numRef>
          </c:val>
        </c:ser>
        <c:ser>
          <c:idx val="1"/>
          <c:order val="1"/>
          <c:tx>
            <c:strRef>
              <c:f>'2% a pris'!$B$5</c:f>
              <c:strCache>
                <c:ptCount val="1"/>
                <c:pt idx="0">
                  <c:v>školský rok 2014/2015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'2% a pris'!$E$5</c:f>
              <c:numCache>
                <c:formatCode>#\ ##0.00\ [$€-1]</c:formatCode>
                <c:ptCount val="1"/>
                <c:pt idx="0">
                  <c:v>17685.41</c:v>
                </c:pt>
              </c:numCache>
            </c:numRef>
          </c:val>
        </c:ser>
        <c:ser>
          <c:idx val="2"/>
          <c:order val="2"/>
          <c:tx>
            <c:strRef>
              <c:f>'2% a pris'!$B$6</c:f>
              <c:strCache>
                <c:ptCount val="1"/>
                <c:pt idx="0">
                  <c:v>školský rok 2015/2016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'2% a pris'!$E$6</c:f>
              <c:numCache>
                <c:formatCode>#\ ##0.00\ [$€-1]</c:formatCode>
                <c:ptCount val="1"/>
                <c:pt idx="0">
                  <c:v>18085.8</c:v>
                </c:pt>
              </c:numCache>
            </c:numRef>
          </c:val>
        </c:ser>
        <c:ser>
          <c:idx val="3"/>
          <c:order val="3"/>
          <c:tx>
            <c:strRef>
              <c:f>'2% a pris'!$B$7</c:f>
              <c:strCache>
                <c:ptCount val="1"/>
                <c:pt idx="0">
                  <c:v>školský rok 2016/2017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'2% a pris'!$E$7</c:f>
              <c:numCache>
                <c:formatCode>#\ ##0.00\ [$€-1]</c:formatCode>
                <c:ptCount val="1"/>
                <c:pt idx="0">
                  <c:v>21335.58</c:v>
                </c:pt>
              </c:numCache>
            </c:numRef>
          </c:val>
        </c:ser>
        <c:ser>
          <c:idx val="4"/>
          <c:order val="4"/>
          <c:tx>
            <c:strRef>
              <c:f>'2% a pris'!$B$8</c:f>
              <c:strCache>
                <c:ptCount val="1"/>
                <c:pt idx="0">
                  <c:v>školský rok 2017/2018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'2% a pris'!$E$8</c:f>
              <c:numCache>
                <c:formatCode>#\ ##0.00\ [$€-1]</c:formatCode>
                <c:ptCount val="1"/>
                <c:pt idx="0">
                  <c:v>19198.580000000002</c:v>
                </c:pt>
              </c:numCache>
            </c:numRef>
          </c:val>
        </c:ser>
        <c:ser>
          <c:idx val="5"/>
          <c:order val="5"/>
          <c:tx>
            <c:strRef>
              <c:f>'2% a pris'!$B$9</c:f>
              <c:strCache>
                <c:ptCount val="1"/>
                <c:pt idx="0">
                  <c:v>školský rok 2018/2019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'2% a pris'!$E$9</c:f>
              <c:numCache>
                <c:formatCode>#\ ##0.00\ [$€-1]</c:formatCode>
                <c:ptCount val="1"/>
                <c:pt idx="0">
                  <c:v>24926.949999999997</c:v>
                </c:pt>
              </c:numCache>
            </c:numRef>
          </c:val>
        </c:ser>
        <c:ser>
          <c:idx val="6"/>
          <c:order val="6"/>
          <c:tx>
            <c:strRef>
              <c:f>'2% a pris'!$B$10</c:f>
              <c:strCache>
                <c:ptCount val="1"/>
                <c:pt idx="0">
                  <c:v>školský rok 2019/2020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'2% a pris'!$E$10</c:f>
              <c:numCache>
                <c:formatCode>General</c:formatCode>
                <c:ptCount val="1"/>
              </c:numCache>
            </c:numRef>
          </c:val>
        </c:ser>
        <c:ser>
          <c:idx val="7"/>
          <c:order val="7"/>
          <c:tx>
            <c:strRef>
              <c:f>'2% a pris'!$B$11</c:f>
              <c:strCache>
                <c:ptCount val="1"/>
                <c:pt idx="0">
                  <c:v>školský rok 2020/2021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'2% a pris'!$E$11</c:f>
              <c:numCache>
                <c:formatCode>General</c:formatCode>
                <c:ptCount val="1"/>
              </c:numCache>
            </c:numRef>
          </c:val>
        </c:ser>
        <c:ser>
          <c:idx val="8"/>
          <c:order val="8"/>
          <c:tx>
            <c:strRef>
              <c:f>'2% a pris'!$B$12</c:f>
              <c:strCache>
                <c:ptCount val="1"/>
                <c:pt idx="0">
                  <c:v>školský rok 2021/2022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'2% a pris'!$E$12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9842048"/>
        <c:axId val="449837736"/>
      </c:barChart>
      <c:catAx>
        <c:axId val="44984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49837736"/>
        <c:crosses val="autoZero"/>
        <c:auto val="1"/>
        <c:lblAlgn val="ctr"/>
        <c:lblOffset val="100"/>
        <c:noMultiLvlLbl val="0"/>
      </c:catAx>
      <c:valAx>
        <c:axId val="449837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4984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148936</xdr:colOff>
      <xdr:row>1</xdr:row>
      <xdr:rowOff>206086</xdr:rowOff>
    </xdr:from>
    <xdr:to>
      <xdr:col>9</xdr:col>
      <xdr:colOff>15586</xdr:colOff>
      <xdr:row>9</xdr:row>
      <xdr:rowOff>71004</xdr:rowOff>
    </xdr:to>
    <xdr:pic>
      <xdr:nvPicPr>
        <xdr:cNvPr id="1304" name="Picture 2" descr="https://encrypted-tbn2.gstatic.com/images?q=tbn:ANd9GcQlNQznONpooPf0qVyiE728sXtBX7WTPW0CWi9mxFzmJ19-t8GQk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3777" y="353291"/>
          <a:ext cx="923059" cy="14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484043</xdr:colOff>
      <xdr:row>4</xdr:row>
      <xdr:rowOff>43296</xdr:rowOff>
    </xdr:from>
    <xdr:to>
      <xdr:col>5</xdr:col>
      <xdr:colOff>715241</xdr:colOff>
      <xdr:row>7</xdr:row>
      <xdr:rowOff>103909</xdr:rowOff>
    </xdr:to>
    <xdr:pic>
      <xdr:nvPicPr>
        <xdr:cNvPr id="1305" name="Picture 3" descr="https://encrypted-tbn1.gstatic.com/images?q=tbn:ANd9GcQQ2X2a7Dnk9vOQJA9jW5RmlJULIFBdGYObLnTRtCTvEsIDLum91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4588" y="831273"/>
          <a:ext cx="1408835" cy="640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714374</xdr:colOff>
      <xdr:row>0</xdr:row>
      <xdr:rowOff>71436</xdr:rowOff>
    </xdr:from>
    <xdr:to>
      <xdr:col>15</xdr:col>
      <xdr:colOff>390525</xdr:colOff>
      <xdr:row>29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466725</xdr:colOff>
      <xdr:row>0</xdr:row>
      <xdr:rowOff>61911</xdr:rowOff>
    </xdr:from>
    <xdr:to>
      <xdr:col>21</xdr:col>
      <xdr:colOff>581025</xdr:colOff>
      <xdr:row>28</xdr:row>
      <xdr:rowOff>104774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pageSetUpPr fitToPage="1"/>
  </sheetPr>
  <dimension ref="B1:I112"/>
  <sheetViews>
    <sheetView tabSelected="1" zoomScale="110" zoomScaleNormal="110" workbookViewId="0">
      <selection activeCell="C4" sqref="C4"/>
    </sheetView>
  </sheetViews>
  <sheetFormatPr defaultRowHeight="12.75" outlineLevelRow="1"/>
  <cols>
    <col min="1" max="1" width="3" customWidth="1"/>
    <col min="2" max="2" width="3.7109375" customWidth="1"/>
    <col min="3" max="3" width="48" customWidth="1"/>
    <col min="4" max="4" width="15.85546875" customWidth="1"/>
    <col min="5" max="5" width="17.7109375" customWidth="1"/>
    <col min="6" max="6" width="12.85546875" customWidth="1"/>
    <col min="7" max="7" width="19.140625" customWidth="1"/>
    <col min="8" max="8" width="13.85546875" customWidth="1"/>
    <col min="9" max="9" width="15.85546875" customWidth="1"/>
    <col min="10" max="10" width="12.5703125" customWidth="1"/>
  </cols>
  <sheetData>
    <row r="1" spans="3:8" ht="11.25" customHeight="1"/>
    <row r="2" spans="3:8" ht="16.5" thickBot="1">
      <c r="C2" s="12" t="s">
        <v>6</v>
      </c>
      <c r="G2" s="98" t="s">
        <v>752</v>
      </c>
      <c r="H2" s="154">
        <f>E110</f>
        <v>-28194.260000000002</v>
      </c>
    </row>
    <row r="3" spans="3:8" ht="18" thickBot="1">
      <c r="C3" s="12" t="s">
        <v>1040</v>
      </c>
      <c r="E3">
        <f>COUNTA(banka!A:A)+14</f>
        <v>185</v>
      </c>
      <c r="F3" s="157">
        <f>INDEX(banka!P:P,E3)</f>
        <v>15754.71</v>
      </c>
      <c r="G3" s="3" t="s">
        <v>36</v>
      </c>
      <c r="H3" s="52">
        <f>D6+E15+H2</f>
        <v>15754.71</v>
      </c>
    </row>
    <row r="4" spans="3:8" ht="16.5" customHeight="1">
      <c r="D4" s="73"/>
      <c r="F4" s="158">
        <f>H3-F3</f>
        <v>0</v>
      </c>
      <c r="G4" s="98" t="s">
        <v>753</v>
      </c>
      <c r="H4" s="154">
        <f>G108</f>
        <v>-3121.92</v>
      </c>
    </row>
    <row r="5" spans="3:8" ht="15">
      <c r="C5" s="14" t="s">
        <v>40</v>
      </c>
      <c r="D5" s="15">
        <v>43343</v>
      </c>
      <c r="G5" s="3" t="s">
        <v>82</v>
      </c>
      <c r="H5" s="99">
        <f>D7+H4+G13</f>
        <v>476.07999999999993</v>
      </c>
    </row>
    <row r="6" spans="3:8" ht="15.75" outlineLevel="1">
      <c r="C6" s="44" t="s">
        <v>30</v>
      </c>
      <c r="D6" s="7">
        <v>12022.020000000004</v>
      </c>
      <c r="G6" s="3" t="s">
        <v>9</v>
      </c>
      <c r="H6" s="184">
        <f>H3+H5</f>
        <v>16230.789999999999</v>
      </c>
    </row>
    <row r="7" spans="3:8" ht="15" outlineLevel="1">
      <c r="C7" s="44" t="s">
        <v>31</v>
      </c>
      <c r="D7" s="7">
        <v>1098</v>
      </c>
      <c r="G7" s="74" t="s">
        <v>44</v>
      </c>
      <c r="H7" s="15">
        <v>43708</v>
      </c>
    </row>
    <row r="8" spans="3:8" outlineLevel="1">
      <c r="C8" s="44" t="s">
        <v>32</v>
      </c>
      <c r="D8" s="7">
        <v>0</v>
      </c>
    </row>
    <row r="9" spans="3:8">
      <c r="C9" s="9" t="s">
        <v>9</v>
      </c>
      <c r="D9" s="10">
        <f>SUM(D6:D8)</f>
        <v>13120.020000000004</v>
      </c>
    </row>
    <row r="10" spans="3:8">
      <c r="C10" s="5"/>
      <c r="D10" s="6"/>
    </row>
    <row r="11" spans="3:8" ht="15">
      <c r="C11" s="13" t="s">
        <v>8</v>
      </c>
      <c r="D11" s="146" t="s">
        <v>652</v>
      </c>
      <c r="E11" s="147" t="s">
        <v>653</v>
      </c>
      <c r="G11" t="s">
        <v>667</v>
      </c>
    </row>
    <row r="12" spans="3:8" ht="15.75" outlineLevel="1">
      <c r="C12" s="45" t="s">
        <v>650</v>
      </c>
      <c r="D12" s="7">
        <v>13000</v>
      </c>
      <c r="E12" s="139">
        <f>SUMIF(banka!A:A,realizacia!F12,banka!G:G)</f>
        <v>15197</v>
      </c>
      <c r="F12" s="107" t="s">
        <v>654</v>
      </c>
      <c r="G12" s="62">
        <f>SUMIF(imat!A:A,realizacia!H12,imat!E:E)</f>
        <v>0</v>
      </c>
      <c r="H12" t="s">
        <v>654</v>
      </c>
    </row>
    <row r="13" spans="3:8" ht="15.75" outlineLevel="1">
      <c r="C13" s="1" t="s">
        <v>10</v>
      </c>
      <c r="D13" s="7">
        <v>0</v>
      </c>
      <c r="E13" s="139">
        <f>SUMIF(banka!A:A,realizacia!F13,banka!G:G)</f>
        <v>7000</v>
      </c>
      <c r="F13" t="s">
        <v>671</v>
      </c>
      <c r="G13" s="10">
        <f>SUMIF(imat!A:A,realizacia!H13,imat!E:E)</f>
        <v>2500</v>
      </c>
      <c r="H13" t="s">
        <v>755</v>
      </c>
    </row>
    <row r="14" spans="3:8" ht="15.75" outlineLevel="1">
      <c r="C14" s="1" t="s">
        <v>651</v>
      </c>
      <c r="D14" s="7">
        <v>6600</v>
      </c>
      <c r="E14" s="139">
        <f>SUMIF(banka!A:A,realizacia!F14,banka!G:G)</f>
        <v>9729.9499999999971</v>
      </c>
      <c r="F14" s="148" t="s">
        <v>655</v>
      </c>
    </row>
    <row r="15" spans="3:8">
      <c r="C15" s="11" t="s">
        <v>37</v>
      </c>
      <c r="D15" s="10">
        <f>SUM(D12:D14)</f>
        <v>19600</v>
      </c>
      <c r="E15" s="10">
        <f>SUM(E12:E14)</f>
        <v>31926.949999999997</v>
      </c>
    </row>
    <row r="16" spans="3:8" ht="9.75" customHeight="1" thickBot="1"/>
    <row r="17" spans="2:9" ht="43.5" customHeight="1" thickBot="1">
      <c r="C17" s="48" t="s">
        <v>7</v>
      </c>
      <c r="D17" s="49" t="s">
        <v>2</v>
      </c>
      <c r="E17" s="53" t="s">
        <v>33</v>
      </c>
      <c r="F17" s="118" t="s">
        <v>642</v>
      </c>
      <c r="G17" s="53" t="s">
        <v>34</v>
      </c>
      <c r="H17" s="118" t="s">
        <v>643</v>
      </c>
      <c r="I17" s="64" t="s">
        <v>69</v>
      </c>
    </row>
    <row r="18" spans="2:9" ht="15.75" hidden="1" customHeight="1" outlineLevel="1">
      <c r="B18" t="s">
        <v>17</v>
      </c>
      <c r="C18" s="27" t="s">
        <v>23</v>
      </c>
      <c r="D18" s="25">
        <v>700</v>
      </c>
      <c r="E18" s="142">
        <f>SUMIF(banka!A:A,realizacia!F18,banka!G:G)</f>
        <v>-300</v>
      </c>
      <c r="F18" s="124" t="s">
        <v>670</v>
      </c>
      <c r="G18" s="142">
        <f>SUMIF(imat!A:A,realizacia!H18,imat!E:E)</f>
        <v>0</v>
      </c>
      <c r="H18" s="94"/>
      <c r="I18" s="121">
        <v>620</v>
      </c>
    </row>
    <row r="19" spans="2:9" ht="15.75" hidden="1" customHeight="1" outlineLevel="1">
      <c r="B19" t="s">
        <v>17</v>
      </c>
      <c r="C19" s="2" t="s">
        <v>24</v>
      </c>
      <c r="D19" s="24">
        <v>900</v>
      </c>
      <c r="E19" s="39">
        <f>SUMIF(banka!A:A,realizacia!F19,banka!G:G)</f>
        <v>-990</v>
      </c>
      <c r="F19" s="125" t="s">
        <v>664</v>
      </c>
      <c r="G19" s="62">
        <f>SUMIF(imat!A:A,realizacia!H19,imat!E:E)</f>
        <v>0</v>
      </c>
      <c r="H19" s="94"/>
      <c r="I19" s="121">
        <v>489.7</v>
      </c>
    </row>
    <row r="20" spans="2:9" ht="15.75" hidden="1" customHeight="1" outlineLevel="1">
      <c r="B20" t="s">
        <v>17</v>
      </c>
      <c r="C20" s="2" t="s">
        <v>24</v>
      </c>
      <c r="D20" s="24">
        <v>300</v>
      </c>
      <c r="E20" s="39">
        <f>SUMIF(banka!A:A,realizacia!F20,banka!G:G)</f>
        <v>0</v>
      </c>
      <c r="F20" s="125"/>
      <c r="G20" s="62">
        <f>SUMIF(imat!A:A,realizacia!H20,imat!E:E)</f>
        <v>-30.73</v>
      </c>
      <c r="H20" s="125" t="s">
        <v>664</v>
      </c>
      <c r="I20" s="120">
        <v>230.1</v>
      </c>
    </row>
    <row r="21" spans="2:9" ht="15.75" hidden="1" customHeight="1" outlineLevel="1">
      <c r="B21" t="s">
        <v>17</v>
      </c>
      <c r="C21" s="2" t="s">
        <v>58</v>
      </c>
      <c r="D21" s="24">
        <v>100</v>
      </c>
      <c r="E21" s="58">
        <f>SUMIF(banka!A:A,realizacia!F21,banka!G:G)</f>
        <v>-96</v>
      </c>
      <c r="F21" s="125" t="s">
        <v>657</v>
      </c>
      <c r="G21" s="62">
        <f>SUMIF(imat!A:A,realizacia!H21,imat!E:E)</f>
        <v>0</v>
      </c>
      <c r="H21" s="62"/>
      <c r="I21" s="120">
        <v>80</v>
      </c>
    </row>
    <row r="22" spans="2:9" ht="15.75" hidden="1" customHeight="1" outlineLevel="1">
      <c r="B22" t="s">
        <v>17</v>
      </c>
      <c r="C22" s="2" t="s">
        <v>58</v>
      </c>
      <c r="D22" s="24">
        <v>60</v>
      </c>
      <c r="E22" s="72">
        <f>SUMIF(banka!A:A,realizacia!F22,banka!G:G)</f>
        <v>-27</v>
      </c>
      <c r="F22" s="125" t="s">
        <v>678</v>
      </c>
      <c r="G22" s="62">
        <f>SUMIF(imat!A:A,realizacia!H22,imat!E:E)</f>
        <v>0</v>
      </c>
      <c r="H22" s="62"/>
      <c r="I22" s="120">
        <v>16</v>
      </c>
    </row>
    <row r="23" spans="2:9" ht="15.75" hidden="1" customHeight="1" outlineLevel="1">
      <c r="B23" t="s">
        <v>17</v>
      </c>
      <c r="C23" s="2" t="s">
        <v>61</v>
      </c>
      <c r="D23" s="24">
        <v>60</v>
      </c>
      <c r="E23" s="72">
        <f>SUMIF(banka!A:A,realizacia!F23,banka!G:G)</f>
        <v>0</v>
      </c>
      <c r="F23" s="125"/>
      <c r="G23" s="62">
        <f>SUMIF(imat!A:A,realizacia!H23,imat!E:E)</f>
        <v>0</v>
      </c>
      <c r="H23" s="62"/>
      <c r="I23" s="120">
        <v>0</v>
      </c>
    </row>
    <row r="24" spans="2:9" ht="15.75" hidden="1" customHeight="1" outlineLevel="1">
      <c r="B24" t="s">
        <v>17</v>
      </c>
      <c r="C24" s="47" t="s">
        <v>0</v>
      </c>
      <c r="D24" s="24">
        <v>50</v>
      </c>
      <c r="E24" s="72">
        <f>SUMIF(banka!A:A,realizacia!F24,banka!G:G)</f>
        <v>0</v>
      </c>
      <c r="F24" s="125"/>
      <c r="G24" s="62">
        <f>SUMIF(imat!A:A,realizacia!H24,imat!E:E)</f>
        <v>-37.15</v>
      </c>
      <c r="H24" s="34" t="s">
        <v>758</v>
      </c>
      <c r="I24" s="120">
        <v>0</v>
      </c>
    </row>
    <row r="25" spans="2:9" ht="15.75" hidden="1" customHeight="1" outlineLevel="1">
      <c r="B25" t="s">
        <v>17</v>
      </c>
      <c r="C25" s="47" t="s">
        <v>1</v>
      </c>
      <c r="D25" s="24">
        <v>100</v>
      </c>
      <c r="E25" s="62">
        <f>SUMIF(banka!A:A,realizacia!F25,banka!G:G)</f>
        <v>0</v>
      </c>
      <c r="F25" s="125"/>
      <c r="G25" s="62">
        <f>SUMIF(imat!A:A,realizacia!H25,imat!E:E)</f>
        <v>-8.32</v>
      </c>
      <c r="H25" s="34" t="s">
        <v>760</v>
      </c>
      <c r="I25" s="120">
        <v>0</v>
      </c>
    </row>
    <row r="26" spans="2:9" ht="15.75" hidden="1" customHeight="1" outlineLevel="1">
      <c r="B26" t="s">
        <v>17</v>
      </c>
      <c r="C26" s="47" t="s">
        <v>46</v>
      </c>
      <c r="D26" s="24">
        <v>100</v>
      </c>
      <c r="E26" s="62">
        <f>SUMIF(banka!A:A,realizacia!F26,banka!G:G)</f>
        <v>0</v>
      </c>
      <c r="F26" s="126"/>
      <c r="G26" s="62">
        <f>SUMIF(imat!A:A,realizacia!H26,imat!E:E)</f>
        <v>0</v>
      </c>
      <c r="H26" s="92"/>
      <c r="I26" s="120">
        <v>49.87</v>
      </c>
    </row>
    <row r="27" spans="2:9" ht="15.75" hidden="1" customHeight="1" outlineLevel="1">
      <c r="B27" t="s">
        <v>17</v>
      </c>
      <c r="C27" s="47" t="s">
        <v>47</v>
      </c>
      <c r="D27" s="24">
        <v>150</v>
      </c>
      <c r="E27" s="62">
        <f>SUMIF(banka!A:A,realizacia!F27,banka!G:G)</f>
        <v>0</v>
      </c>
      <c r="F27" s="125"/>
      <c r="G27" s="62">
        <f>SUMIF(imat!A:A,realizacia!H27,imat!E:E)</f>
        <v>-57.55</v>
      </c>
      <c r="H27" s="34" t="s">
        <v>1036</v>
      </c>
      <c r="I27" s="120">
        <v>0</v>
      </c>
    </row>
    <row r="28" spans="2:9" ht="15.75" hidden="1" customHeight="1" outlineLevel="1">
      <c r="B28" t="s">
        <v>17</v>
      </c>
      <c r="C28" s="47" t="s">
        <v>48</v>
      </c>
      <c r="D28" s="24">
        <v>150</v>
      </c>
      <c r="E28" s="62">
        <f>SUMIF(banka!A:A,realizacia!F28,banka!G:G)</f>
        <v>0</v>
      </c>
      <c r="F28" s="125"/>
      <c r="G28" s="62">
        <f>SUMIF(imat!A:A,realizacia!H28,imat!E:E)</f>
        <v>-744.78</v>
      </c>
      <c r="H28" s="34" t="s">
        <v>1034</v>
      </c>
      <c r="I28" s="120">
        <v>0</v>
      </c>
    </row>
    <row r="29" spans="2:9" ht="15.75" hidden="1" customHeight="1" outlineLevel="1">
      <c r="B29" t="s">
        <v>17</v>
      </c>
      <c r="C29" s="47" t="s">
        <v>85</v>
      </c>
      <c r="D29" s="24">
        <v>250</v>
      </c>
      <c r="E29" s="62">
        <f>SUMIF(banka!A:A,realizacia!F29,banka!G:G)</f>
        <v>0</v>
      </c>
      <c r="F29" s="126"/>
      <c r="G29" s="62">
        <f>SUMIF(imat!A:A,realizacia!H29,imat!E:E)</f>
        <v>-253.68</v>
      </c>
      <c r="H29" s="34" t="s">
        <v>1035</v>
      </c>
      <c r="I29" s="120">
        <v>211.51</v>
      </c>
    </row>
    <row r="30" spans="2:9" ht="15.75" hidden="1" customHeight="1" outlineLevel="1">
      <c r="B30" t="s">
        <v>17</v>
      </c>
      <c r="C30" s="47" t="s">
        <v>112</v>
      </c>
      <c r="D30" s="24">
        <v>300</v>
      </c>
      <c r="E30" s="62">
        <f>SUMIF(banka!A:A,realizacia!F30,banka!G:G)</f>
        <v>0</v>
      </c>
      <c r="F30" s="126"/>
      <c r="G30" s="62">
        <f>SUMIF(imat!A:A,realizacia!H30,imat!E:E)</f>
        <v>0</v>
      </c>
      <c r="H30" s="92"/>
      <c r="I30" s="120"/>
    </row>
    <row r="31" spans="2:9" ht="15.75" hidden="1" customHeight="1" outlineLevel="1">
      <c r="B31" t="s">
        <v>17</v>
      </c>
      <c r="C31" s="47" t="s">
        <v>83</v>
      </c>
      <c r="D31" s="24">
        <v>10</v>
      </c>
      <c r="E31" s="62">
        <f>SUMIF(banka!A:A,realizacia!F31,banka!G:G)</f>
        <v>0</v>
      </c>
      <c r="F31" s="126"/>
      <c r="G31" s="62">
        <f>SUMIF(imat!A:A,realizacia!H31,imat!E:E)</f>
        <v>0</v>
      </c>
      <c r="H31" s="92"/>
      <c r="I31" s="120">
        <v>4.92</v>
      </c>
    </row>
    <row r="32" spans="2:9" ht="15.75" hidden="1" customHeight="1" outlineLevel="1">
      <c r="B32" t="s">
        <v>17</v>
      </c>
      <c r="C32" s="47" t="s">
        <v>84</v>
      </c>
      <c r="D32" s="24">
        <v>50</v>
      </c>
      <c r="E32" s="62">
        <f>SUMIF(banka!A:A,realizacia!F32,banka!G:G)</f>
        <v>0</v>
      </c>
      <c r="F32" s="126"/>
      <c r="G32" s="62">
        <f>SUMIF(imat!A:A,realizacia!H32,imat!E:E)</f>
        <v>-40.130000000000003</v>
      </c>
      <c r="H32" s="34" t="s">
        <v>1033</v>
      </c>
      <c r="I32" s="120">
        <v>36.880000000000003</v>
      </c>
    </row>
    <row r="33" spans="2:9" ht="15.75" hidden="1" customHeight="1" outlineLevel="1">
      <c r="B33" t="s">
        <v>17</v>
      </c>
      <c r="C33" s="91" t="s">
        <v>51</v>
      </c>
      <c r="D33" s="71">
        <v>200</v>
      </c>
      <c r="E33" s="92">
        <f>SUMIF(banka!A:A,realizacia!F33,banka!G:G)</f>
        <v>0</v>
      </c>
      <c r="F33" s="126"/>
      <c r="G33" s="62">
        <f>SUMIF(imat!A:A,realizacia!H33,imat!E:E)</f>
        <v>0</v>
      </c>
      <c r="H33" s="93"/>
      <c r="I33" s="120">
        <v>117.2</v>
      </c>
    </row>
    <row r="34" spans="2:9" ht="15.75" hidden="1" customHeight="1" outlineLevel="1">
      <c r="B34" t="s">
        <v>17</v>
      </c>
      <c r="C34" s="91" t="s">
        <v>962</v>
      </c>
      <c r="D34" s="71">
        <v>0</v>
      </c>
      <c r="E34" s="92">
        <f>SUMIF(banka!A:A,realizacia!F34,banka!G:G)</f>
        <v>-1158.76</v>
      </c>
      <c r="F34" s="126" t="s">
        <v>963</v>
      </c>
      <c r="G34" s="62"/>
      <c r="H34" s="93"/>
      <c r="I34" s="120"/>
    </row>
    <row r="35" spans="2:9" ht="15.75" hidden="1" customHeight="1" outlineLevel="1">
      <c r="B35" t="s">
        <v>17</v>
      </c>
      <c r="C35" s="91" t="s">
        <v>62</v>
      </c>
      <c r="D35" s="71">
        <v>70</v>
      </c>
      <c r="E35" s="92">
        <f>SUMIF(banka!A:A,realizacia!F35,banka!G:G)</f>
        <v>0</v>
      </c>
      <c r="F35" s="126"/>
      <c r="G35" s="62">
        <f>SUMIF(imat!A:A,realizacia!H35,imat!E:E)</f>
        <v>-128.96</v>
      </c>
      <c r="H35" s="34" t="s">
        <v>1032</v>
      </c>
      <c r="I35" s="120">
        <v>50.21</v>
      </c>
    </row>
    <row r="36" spans="2:9" ht="15.75" hidden="1" customHeight="1" outlineLevel="1">
      <c r="B36" t="s">
        <v>17</v>
      </c>
      <c r="C36" s="91" t="s">
        <v>63</v>
      </c>
      <c r="D36" s="71">
        <v>60</v>
      </c>
      <c r="E36" s="92">
        <f>SUMIF(banka!A:A,realizacia!F36,banka!G:G)</f>
        <v>0</v>
      </c>
      <c r="F36" s="126"/>
      <c r="G36" s="62">
        <f>SUMIF(imat!A:A,realizacia!H36,imat!E:E)</f>
        <v>0</v>
      </c>
      <c r="H36" s="62"/>
      <c r="I36" s="120">
        <v>49.05</v>
      </c>
    </row>
    <row r="37" spans="2:9" ht="15.75" hidden="1" customHeight="1" outlineLevel="1">
      <c r="B37" t="s">
        <v>17</v>
      </c>
      <c r="C37" s="91" t="s">
        <v>67</v>
      </c>
      <c r="D37" s="71">
        <v>50</v>
      </c>
      <c r="E37" s="92">
        <f>SUMIF(banka!A:A,realizacia!F37,banka!G:G)</f>
        <v>0</v>
      </c>
      <c r="F37" s="126"/>
      <c r="G37" s="92">
        <f>SUMIF(imat!A:A,realizacia!H37,imat!E:E)</f>
        <v>-46.01</v>
      </c>
      <c r="H37" s="34" t="s">
        <v>757</v>
      </c>
      <c r="I37" s="120">
        <v>50.11</v>
      </c>
    </row>
    <row r="38" spans="2:9" ht="15.75" hidden="1" customHeight="1" outlineLevel="1" thickBot="1">
      <c r="B38" t="s">
        <v>17</v>
      </c>
      <c r="C38" s="185" t="s">
        <v>68</v>
      </c>
      <c r="D38" s="26">
        <v>50</v>
      </c>
      <c r="E38" s="63">
        <f>SUMIF(banka!A:A,realizacia!F38,banka!G:G)</f>
        <v>0</v>
      </c>
      <c r="F38" s="127"/>
      <c r="G38" s="63">
        <f>SUMIF(imat!A:A,realizacia!H38,imat!E:E)</f>
        <v>-53.15</v>
      </c>
      <c r="H38" s="127" t="s">
        <v>759</v>
      </c>
      <c r="I38" s="122">
        <v>44.71</v>
      </c>
    </row>
    <row r="39" spans="2:9" ht="15.75" customHeight="1" collapsed="1">
      <c r="C39" s="22" t="s">
        <v>13</v>
      </c>
      <c r="D39" s="6">
        <f>SUM(D18:D38)</f>
        <v>3710</v>
      </c>
      <c r="E39" s="36">
        <f>SUM(E18:E38)</f>
        <v>-2571.7600000000002</v>
      </c>
      <c r="F39" s="128"/>
      <c r="G39" s="87">
        <f>SUM(G18:G38)</f>
        <v>-1400.4600000000003</v>
      </c>
      <c r="H39" s="87"/>
      <c r="I39" s="55">
        <f>SUM(I18:I38)</f>
        <v>2050.2599999999998</v>
      </c>
    </row>
    <row r="40" spans="2:9" ht="15.75" hidden="1" customHeight="1" outlineLevel="1" thickBot="1">
      <c r="C40" s="19"/>
      <c r="D40" s="18"/>
      <c r="E40" s="37"/>
      <c r="F40" s="129"/>
      <c r="G40" s="37"/>
      <c r="H40" s="37"/>
      <c r="I40" s="42"/>
    </row>
    <row r="41" spans="2:9" ht="15.75" hidden="1" customHeight="1" outlineLevel="1">
      <c r="B41" t="s">
        <v>17</v>
      </c>
      <c r="C41" s="27" t="s">
        <v>49</v>
      </c>
      <c r="D41" s="25">
        <v>400</v>
      </c>
      <c r="E41" s="142">
        <f>SUMIF(banka!A:A,realizacia!F41,banka!G:G)</f>
        <v>0</v>
      </c>
      <c r="F41" s="130"/>
      <c r="G41" s="142">
        <f>SUMIF(imat!A:A,realizacia!H41,imat!E:E)</f>
        <v>0</v>
      </c>
      <c r="H41" s="57"/>
      <c r="I41" s="119">
        <v>375.46</v>
      </c>
    </row>
    <row r="42" spans="2:9" ht="15.75" hidden="1" customHeight="1" outlineLevel="1">
      <c r="B42" t="s">
        <v>17</v>
      </c>
      <c r="C42" s="2" t="s">
        <v>50</v>
      </c>
      <c r="D42" s="24">
        <v>500</v>
      </c>
      <c r="E42" s="39">
        <f>SUMIF(banka!A:A,realizacia!F42,banka!G:G)</f>
        <v>-1300</v>
      </c>
      <c r="F42" s="125" t="s">
        <v>852</v>
      </c>
      <c r="G42" s="62">
        <f>SUMIF(imat!A:A,realizacia!H42,imat!E:E)</f>
        <v>0</v>
      </c>
      <c r="H42" s="62"/>
      <c r="I42" s="120">
        <v>400</v>
      </c>
    </row>
    <row r="43" spans="2:9" ht="15.75" hidden="1" customHeight="1" outlineLevel="1">
      <c r="B43" t="s">
        <v>17</v>
      </c>
      <c r="C43" s="2" t="s">
        <v>50</v>
      </c>
      <c r="D43" s="24">
        <v>500</v>
      </c>
      <c r="E43" s="39">
        <f>SUMIF(banka!A:A,realizacia!F43,banka!G:G)</f>
        <v>0</v>
      </c>
      <c r="F43" s="125"/>
      <c r="G43" s="62">
        <f>SUMIF(imat!A:A,realizacia!H43,imat!E:E)</f>
        <v>0</v>
      </c>
      <c r="H43" s="62"/>
      <c r="I43" s="120">
        <v>483.94</v>
      </c>
    </row>
    <row r="44" spans="2:9" ht="15.75" hidden="1" customHeight="1" outlineLevel="1">
      <c r="B44" t="s">
        <v>17</v>
      </c>
      <c r="C44" s="78" t="s">
        <v>52</v>
      </c>
      <c r="D44" s="24">
        <v>160</v>
      </c>
      <c r="E44" s="39">
        <f>SUMIF(banka!A:A,realizacia!F44,banka!G:G)</f>
        <v>-152</v>
      </c>
      <c r="F44" s="125" t="s">
        <v>663</v>
      </c>
      <c r="G44" s="62">
        <f>SUMIF(imat!A:A,realizacia!H44,imat!E:E)</f>
        <v>0</v>
      </c>
      <c r="H44" s="62"/>
      <c r="I44" s="120">
        <v>148.5</v>
      </c>
    </row>
    <row r="45" spans="2:9" ht="15.75" hidden="1" customHeight="1" outlineLevel="1">
      <c r="B45" t="s">
        <v>17</v>
      </c>
      <c r="C45" s="78" t="s">
        <v>105</v>
      </c>
      <c r="D45" s="71">
        <v>580</v>
      </c>
      <c r="E45" s="39">
        <f>SUMIF(banka!A:A,realizacia!F45,banka!G:G)</f>
        <v>0</v>
      </c>
      <c r="F45" s="126"/>
      <c r="G45" s="62">
        <f>SUMIF(imat!A:A,realizacia!H45,imat!E:E)</f>
        <v>0</v>
      </c>
      <c r="H45" s="62"/>
      <c r="I45" s="120">
        <v>457.8</v>
      </c>
    </row>
    <row r="46" spans="2:9" ht="15.75" hidden="1" customHeight="1" outlineLevel="1">
      <c r="B46" t="s">
        <v>17</v>
      </c>
      <c r="C46" s="78" t="s">
        <v>106</v>
      </c>
      <c r="D46" s="71">
        <v>300</v>
      </c>
      <c r="E46" s="39">
        <f>SUMIF(banka!A:A,realizacia!F46,banka!G:G)</f>
        <v>0</v>
      </c>
      <c r="F46" s="126"/>
      <c r="G46" s="62">
        <f>SUMIF(imat!A:A,realizacia!H46,imat!E:E)</f>
        <v>0</v>
      </c>
      <c r="H46" s="62"/>
      <c r="I46" s="120"/>
    </row>
    <row r="47" spans="2:9" ht="15.75" hidden="1" customHeight="1" outlineLevel="1">
      <c r="B47" t="s">
        <v>17</v>
      </c>
      <c r="C47" s="78" t="s">
        <v>107</v>
      </c>
      <c r="D47" s="71">
        <v>270</v>
      </c>
      <c r="E47" s="39">
        <f>SUMIF(banka!A:A,realizacia!F47,banka!G:G)</f>
        <v>-270</v>
      </c>
      <c r="F47" s="126" t="s">
        <v>679</v>
      </c>
      <c r="G47" s="62">
        <f>SUMIF(imat!A:A,realizacia!H47,imat!E:E)</f>
        <v>0</v>
      </c>
      <c r="H47" s="62"/>
      <c r="I47" s="120"/>
    </row>
    <row r="48" spans="2:9" ht="15.75" hidden="1" customHeight="1" outlineLevel="1">
      <c r="B48" t="s">
        <v>17</v>
      </c>
      <c r="C48" s="78" t="s">
        <v>108</v>
      </c>
      <c r="D48" s="71">
        <v>200</v>
      </c>
      <c r="E48" s="39">
        <f>SUMIF(banka!A:A,realizacia!F48,banka!G:G)</f>
        <v>-200</v>
      </c>
      <c r="F48" s="126" t="s">
        <v>680</v>
      </c>
      <c r="G48" s="62">
        <f>SUMIF(imat!A:A,realizacia!H48,imat!E:E)</f>
        <v>0</v>
      </c>
      <c r="H48" s="62"/>
      <c r="I48" s="120"/>
    </row>
    <row r="49" spans="2:9" ht="15.75" hidden="1" customHeight="1" outlineLevel="1">
      <c r="B49" t="s">
        <v>17</v>
      </c>
      <c r="C49" s="78" t="s">
        <v>104</v>
      </c>
      <c r="D49" s="71">
        <v>300</v>
      </c>
      <c r="E49" s="39">
        <f>SUMIF(banka!A:A,realizacia!F49,banka!G:G)</f>
        <v>0</v>
      </c>
      <c r="F49" s="126"/>
      <c r="G49" s="62">
        <f>SUMIF(imat!A:A,realizacia!H49,imat!E:E)</f>
        <v>0</v>
      </c>
      <c r="H49" s="62"/>
      <c r="I49" s="120"/>
    </row>
    <row r="50" spans="2:9" ht="15.75" hidden="1" customHeight="1" outlineLevel="1">
      <c r="B50" t="s">
        <v>17</v>
      </c>
      <c r="C50" s="96" t="s">
        <v>64</v>
      </c>
      <c r="D50" s="71">
        <v>50</v>
      </c>
      <c r="E50" s="39">
        <f>SUMIF(banka!A:A,realizacia!F50,banka!G:G)</f>
        <v>0</v>
      </c>
      <c r="F50" s="131"/>
      <c r="G50" s="62">
        <f>SUMIF(imat!A:A,realizacia!H50,imat!E:E)</f>
        <v>0</v>
      </c>
      <c r="H50" s="62"/>
      <c r="I50" s="120">
        <v>27.42</v>
      </c>
    </row>
    <row r="51" spans="2:9" ht="15.75" hidden="1" customHeight="1" outlineLevel="1" thickBot="1">
      <c r="B51" t="s">
        <v>17</v>
      </c>
      <c r="C51" s="16" t="s">
        <v>72</v>
      </c>
      <c r="D51" s="26">
        <v>300</v>
      </c>
      <c r="E51" s="150">
        <f>SUMIF(banka!A:A,realizacia!F51,banka!G:G)</f>
        <v>0</v>
      </c>
      <c r="F51" s="132"/>
      <c r="G51" s="63">
        <f>SUMIF(imat!A:A,realizacia!H51,imat!E:E)</f>
        <v>0</v>
      </c>
      <c r="H51" s="35"/>
      <c r="I51" s="122">
        <v>300</v>
      </c>
    </row>
    <row r="52" spans="2:9" ht="15.75" customHeight="1" collapsed="1">
      <c r="C52" s="22" t="s">
        <v>14</v>
      </c>
      <c r="D52" s="6">
        <f>SUM(D41:D51)</f>
        <v>3560</v>
      </c>
      <c r="E52" s="36">
        <f>SUM(E41:E51)</f>
        <v>-1922</v>
      </c>
      <c r="F52" s="128"/>
      <c r="G52" s="87">
        <f>SUM(G41:G51)</f>
        <v>0</v>
      </c>
      <c r="H52" s="87"/>
      <c r="I52" s="55">
        <f>SUM(I41:I51)</f>
        <v>2193.12</v>
      </c>
    </row>
    <row r="53" spans="2:9" ht="15.75" hidden="1" customHeight="1" outlineLevel="1" thickBot="1">
      <c r="C53" s="22"/>
      <c r="D53" s="18"/>
      <c r="E53" s="37"/>
      <c r="F53" s="129"/>
      <c r="G53" s="37"/>
      <c r="H53" s="37"/>
      <c r="I53" s="42"/>
    </row>
    <row r="54" spans="2:9" ht="15.75" hidden="1" customHeight="1" outlineLevel="1">
      <c r="B54" t="s">
        <v>17</v>
      </c>
      <c r="C54" s="27" t="s">
        <v>53</v>
      </c>
      <c r="D54" s="25">
        <v>250</v>
      </c>
      <c r="E54" s="142">
        <f>SUMIF(banka!A:A,realizacia!F54,banka!G:G)</f>
        <v>-250</v>
      </c>
      <c r="F54" s="145" t="s">
        <v>659</v>
      </c>
      <c r="G54" s="142">
        <f>SUMIF(imat!A:A,realizacia!H54,imat!E:E)</f>
        <v>-43.84</v>
      </c>
      <c r="H54" s="124" t="s">
        <v>659</v>
      </c>
      <c r="I54" s="119">
        <v>200</v>
      </c>
    </row>
    <row r="55" spans="2:9" ht="15.75" hidden="1" customHeight="1" outlineLevel="1">
      <c r="B55" t="s">
        <v>17</v>
      </c>
      <c r="C55" s="50" t="s">
        <v>54</v>
      </c>
      <c r="D55" s="32">
        <v>1000</v>
      </c>
      <c r="E55" s="39">
        <f>SUMIF(banka!A:A,realizacia!F55,banka!G:G)</f>
        <v>-743.16</v>
      </c>
      <c r="F55" s="144" t="s">
        <v>668</v>
      </c>
      <c r="G55" s="62">
        <f>SUMIF(imat!A:A,realizacia!H55,imat!E:E)</f>
        <v>-133.63</v>
      </c>
      <c r="H55" s="144" t="s">
        <v>756</v>
      </c>
      <c r="I55" s="121">
        <v>886.7</v>
      </c>
    </row>
    <row r="56" spans="2:9" ht="15.75" hidden="1" customHeight="1" outlineLevel="1">
      <c r="B56" t="s">
        <v>17</v>
      </c>
      <c r="C56" s="50" t="s">
        <v>4</v>
      </c>
      <c r="D56" s="32">
        <v>800</v>
      </c>
      <c r="E56" s="39">
        <f>SUMIF(banka!A:A,realizacia!F56,banka!G:G)</f>
        <v>-497.06</v>
      </c>
      <c r="F56" s="144" t="s">
        <v>647</v>
      </c>
      <c r="G56" s="62">
        <f>SUMIF(imat!A:A,realizacia!H56,imat!E:E)</f>
        <v>0</v>
      </c>
      <c r="H56" s="94"/>
      <c r="I56" s="121">
        <v>314.95999999999998</v>
      </c>
    </row>
    <row r="57" spans="2:9" ht="15.75" hidden="1" customHeight="1" outlineLevel="1">
      <c r="B57" t="s">
        <v>17</v>
      </c>
      <c r="C57" s="2" t="s">
        <v>55</v>
      </c>
      <c r="D57" s="24">
        <v>1300</v>
      </c>
      <c r="E57" s="58">
        <f>SUMIF(banka!A:A,realizacia!F57,banka!G:G)</f>
        <v>-748.44</v>
      </c>
      <c r="F57" s="149" t="s">
        <v>853</v>
      </c>
      <c r="G57" s="62">
        <f>SUMIF(imat!A:A,realizacia!H57,imat!E:E)</f>
        <v>0</v>
      </c>
      <c r="H57" s="94"/>
      <c r="I57" s="121">
        <v>1188.01</v>
      </c>
    </row>
    <row r="58" spans="2:9" ht="15.75" hidden="1" customHeight="1" outlineLevel="1">
      <c r="B58" t="s">
        <v>17</v>
      </c>
      <c r="C58" s="2" t="s">
        <v>77</v>
      </c>
      <c r="D58" s="71">
        <v>200</v>
      </c>
      <c r="E58" s="72">
        <f>SUMIF(banka!A:A,realizacia!F58,banka!G:G)</f>
        <v>0</v>
      </c>
      <c r="F58" s="131"/>
      <c r="G58" s="62">
        <f>SUMIF(imat!A:A,realizacia!H58,imat!E:E)</f>
        <v>0</v>
      </c>
      <c r="H58" s="62"/>
      <c r="I58" s="120">
        <v>182.99</v>
      </c>
    </row>
    <row r="59" spans="2:9" ht="15.75" hidden="1" customHeight="1" outlineLevel="1">
      <c r="B59" t="s">
        <v>17</v>
      </c>
      <c r="C59" s="95" t="s">
        <v>116</v>
      </c>
      <c r="D59" s="71">
        <v>1500</v>
      </c>
      <c r="E59" s="72">
        <f>SUMIF(banka!A:A,realizacia!F59,banka!G:G)</f>
        <v>-770</v>
      </c>
      <c r="F59" s="151" t="s">
        <v>854</v>
      </c>
      <c r="G59" s="62">
        <f>SUMIF(imat!A:A,realizacia!H59,imat!E:E)</f>
        <v>-474.25000000000006</v>
      </c>
      <c r="H59" s="151" t="s">
        <v>854</v>
      </c>
      <c r="I59" s="120"/>
    </row>
    <row r="60" spans="2:9" ht="15.75" hidden="1" customHeight="1" outlineLevel="1">
      <c r="B60" t="s">
        <v>17</v>
      </c>
      <c r="C60" s="95" t="s">
        <v>80</v>
      </c>
      <c r="D60" s="71">
        <v>300</v>
      </c>
      <c r="E60" s="72">
        <f>SUMIF(banka!A:A,realizacia!F60,banka!G:G)</f>
        <v>0</v>
      </c>
      <c r="F60" s="131"/>
      <c r="G60" s="62">
        <f>SUMIF(imat!A:A,realizacia!H60,imat!E:E)</f>
        <v>0</v>
      </c>
      <c r="H60" s="62"/>
      <c r="I60" s="120">
        <v>284</v>
      </c>
    </row>
    <row r="61" spans="2:9" ht="15.75" hidden="1" customHeight="1" outlineLevel="1">
      <c r="B61" t="s">
        <v>17</v>
      </c>
      <c r="C61" s="95" t="s">
        <v>78</v>
      </c>
      <c r="D61" s="71">
        <v>300</v>
      </c>
      <c r="E61" s="72">
        <f>SUMIF(banka!A:A,realizacia!F61,banka!G:G)</f>
        <v>0</v>
      </c>
      <c r="F61" s="131"/>
      <c r="G61" s="62">
        <f>SUMIF(imat!A:A,realizacia!H61,imat!E:E)</f>
        <v>0</v>
      </c>
      <c r="H61" s="62"/>
      <c r="I61" s="120">
        <v>300</v>
      </c>
    </row>
    <row r="62" spans="2:9" ht="15.75" hidden="1" customHeight="1" outlineLevel="1" thickBot="1">
      <c r="B62" t="s">
        <v>17</v>
      </c>
      <c r="C62" s="16" t="s">
        <v>70</v>
      </c>
      <c r="D62" s="26">
        <v>350</v>
      </c>
      <c r="E62" s="59">
        <f>SUMIF(banka!A:A,realizacia!F62,banka!G:G)</f>
        <v>0</v>
      </c>
      <c r="F62" s="132"/>
      <c r="G62" s="59">
        <f>SUMIF(imat!A:A,realizacia!H62,imat!E:E)</f>
        <v>0</v>
      </c>
      <c r="H62" s="35"/>
      <c r="I62" s="122">
        <v>350</v>
      </c>
    </row>
    <row r="63" spans="2:9" ht="15.75" customHeight="1" collapsed="1">
      <c r="C63" s="22" t="s">
        <v>15</v>
      </c>
      <c r="D63" s="6">
        <f>SUM(D54:D62)</f>
        <v>6000</v>
      </c>
      <c r="E63" s="36">
        <f>SUM(E54:E62)</f>
        <v>-3008.66</v>
      </c>
      <c r="F63" s="128"/>
      <c r="G63" s="87">
        <f>SUM(G54:G62)</f>
        <v>-651.72</v>
      </c>
      <c r="H63" s="87"/>
      <c r="I63" s="55">
        <f>SUM(I54:I62)</f>
        <v>3706.66</v>
      </c>
    </row>
    <row r="64" spans="2:9" ht="15.75" hidden="1" customHeight="1" outlineLevel="1" thickBot="1">
      <c r="C64" s="22"/>
      <c r="D64" s="6"/>
      <c r="E64" s="36"/>
      <c r="F64" s="128"/>
      <c r="G64" s="37"/>
      <c r="H64" s="37"/>
      <c r="I64" s="42"/>
    </row>
    <row r="65" spans="2:9" ht="15.75" hidden="1" customHeight="1" outlineLevel="1">
      <c r="B65" t="s">
        <v>17</v>
      </c>
      <c r="C65" s="46" t="s">
        <v>56</v>
      </c>
      <c r="D65" s="40">
        <v>600</v>
      </c>
      <c r="E65" s="142">
        <f>SUMIF(banka!A:A,realizacia!F65,banka!G:G)</f>
        <v>0</v>
      </c>
      <c r="F65" s="135"/>
      <c r="G65" s="61"/>
      <c r="H65" s="61"/>
      <c r="I65" s="119">
        <v>572</v>
      </c>
    </row>
    <row r="66" spans="2:9" ht="15.75" hidden="1" customHeight="1" outlineLevel="1">
      <c r="B66" t="s">
        <v>17</v>
      </c>
      <c r="C66" s="102" t="s">
        <v>25</v>
      </c>
      <c r="D66" s="103">
        <v>500</v>
      </c>
      <c r="E66" s="39">
        <f>SUMIF(banka!A:A,realizacia!F66,banka!G:G)</f>
        <v>-386.5</v>
      </c>
      <c r="F66" s="168" t="s">
        <v>856</v>
      </c>
      <c r="G66" s="104"/>
      <c r="H66" s="104"/>
      <c r="I66" s="123"/>
    </row>
    <row r="67" spans="2:9" ht="15.75" hidden="1" customHeight="1" outlineLevel="1" thickBot="1">
      <c r="B67" t="s">
        <v>17</v>
      </c>
      <c r="C67" s="16" t="s">
        <v>114</v>
      </c>
      <c r="D67" s="41">
        <v>300</v>
      </c>
      <c r="E67" s="150">
        <f>SUMIF(banka!A:A,realizacia!F67,banka!G:G)</f>
        <v>0</v>
      </c>
      <c r="F67" s="136"/>
      <c r="G67" s="63"/>
      <c r="H67" s="63"/>
      <c r="I67" s="122">
        <v>0</v>
      </c>
    </row>
    <row r="68" spans="2:9" ht="15.75" customHeight="1" collapsed="1">
      <c r="C68" s="23" t="s">
        <v>113</v>
      </c>
      <c r="D68" s="6">
        <f>SUM(D65:D67)</f>
        <v>1400</v>
      </c>
      <c r="E68" s="36">
        <f>SUM(E65:E67)</f>
        <v>-386.5</v>
      </c>
      <c r="F68" s="128"/>
      <c r="G68" s="87">
        <f>SUM(G65:G67)</f>
        <v>0</v>
      </c>
      <c r="H68" s="87"/>
      <c r="I68" s="55">
        <f>SUM(I65:I67)</f>
        <v>572</v>
      </c>
    </row>
    <row r="69" spans="2:9" ht="15.75" hidden="1" customHeight="1" outlineLevel="1" thickBot="1">
      <c r="C69" s="8"/>
      <c r="D69" s="8"/>
      <c r="E69" s="37"/>
      <c r="F69" s="129"/>
      <c r="G69" s="37"/>
      <c r="H69" s="37"/>
      <c r="I69" s="42"/>
    </row>
    <row r="70" spans="2:9" ht="15.75" hidden="1" customHeight="1" outlineLevel="1">
      <c r="B70" t="s">
        <v>17</v>
      </c>
      <c r="C70" s="28" t="s">
        <v>22</v>
      </c>
      <c r="D70" s="25">
        <v>5500</v>
      </c>
      <c r="E70" s="142">
        <f>SUMIF(banka!A:A,realizacia!F70,banka!G:G)</f>
        <v>-703.42000000000007</v>
      </c>
      <c r="F70" s="145" t="s">
        <v>660</v>
      </c>
      <c r="G70" s="142">
        <f>SUMIF(imat!A:A,realizacia!H70,imat!E:E)</f>
        <v>-106.24</v>
      </c>
      <c r="H70" s="145" t="s">
        <v>660</v>
      </c>
      <c r="I70" s="119">
        <v>0</v>
      </c>
    </row>
    <row r="71" spans="2:9" ht="15.75" hidden="1" customHeight="1" outlineLevel="1">
      <c r="B71" t="s">
        <v>17</v>
      </c>
      <c r="C71" s="31" t="s">
        <v>103</v>
      </c>
      <c r="D71" s="32">
        <v>1000</v>
      </c>
      <c r="E71" s="39">
        <f>SUMIF(banka!A:A,realizacia!F71,banka!G:G)</f>
        <v>0</v>
      </c>
      <c r="F71" s="133"/>
      <c r="G71" s="62">
        <f>SUMIF(imat!A:A,realizacia!H71,imat!E:E)</f>
        <v>0</v>
      </c>
      <c r="H71" s="94"/>
      <c r="I71" s="121">
        <v>0</v>
      </c>
    </row>
    <row r="72" spans="2:9" ht="15.75" hidden="1" customHeight="1" outlineLevel="1">
      <c r="B72" t="s">
        <v>17</v>
      </c>
      <c r="C72" s="31" t="s">
        <v>73</v>
      </c>
      <c r="D72" s="32">
        <v>100</v>
      </c>
      <c r="E72" s="39">
        <f>SUMIF(banka!A:A,realizacia!F72,banka!G:G)</f>
        <v>0</v>
      </c>
      <c r="F72" s="133"/>
      <c r="G72" s="62">
        <f>SUMIF(imat!A:A,realizacia!H72,imat!E:E)</f>
        <v>0</v>
      </c>
      <c r="H72" s="94"/>
      <c r="I72" s="121">
        <v>38</v>
      </c>
    </row>
    <row r="73" spans="2:9" ht="15.75" hidden="1" customHeight="1" outlineLevel="1">
      <c r="B73" t="s">
        <v>17</v>
      </c>
      <c r="C73" s="31" t="s">
        <v>74</v>
      </c>
      <c r="D73" s="32">
        <v>100</v>
      </c>
      <c r="E73" s="39">
        <f>SUMIF(banka!A:A,realizacia!F73,banka!G:G)</f>
        <v>0</v>
      </c>
      <c r="F73" s="133"/>
      <c r="G73" s="62">
        <f>SUMIF(imat!A:A,realizacia!H73,imat!E:E)</f>
        <v>0</v>
      </c>
      <c r="H73" s="94"/>
      <c r="I73" s="121">
        <v>90</v>
      </c>
    </row>
    <row r="74" spans="2:9" ht="15.75" hidden="1" customHeight="1" outlineLevel="1">
      <c r="B74" t="s">
        <v>17</v>
      </c>
      <c r="C74" s="2" t="s">
        <v>5</v>
      </c>
      <c r="D74" s="24">
        <v>1000</v>
      </c>
      <c r="E74" s="39">
        <f>SUMIF(banka!A:A,realizacia!F74,banka!G:G)</f>
        <v>-1599</v>
      </c>
      <c r="F74" s="149" t="s">
        <v>941</v>
      </c>
      <c r="G74" s="62">
        <f>SUMIF(imat!A:A,realizacia!H74,imat!E:E)</f>
        <v>0</v>
      </c>
      <c r="H74" s="94"/>
      <c r="I74" s="121">
        <v>0</v>
      </c>
    </row>
    <row r="75" spans="2:9" ht="15.75" hidden="1" customHeight="1" outlineLevel="1">
      <c r="B75" t="s">
        <v>17</v>
      </c>
      <c r="C75" s="95" t="s">
        <v>60</v>
      </c>
      <c r="D75" s="71">
        <v>500</v>
      </c>
      <c r="E75" s="39">
        <f>SUMIF(banka!A:A,realizacia!F75,banka!G:G)</f>
        <v>-129</v>
      </c>
      <c r="F75" s="151" t="s">
        <v>661</v>
      </c>
      <c r="G75" s="62">
        <f>SUMIF(imat!A:A,realizacia!H75,imat!E:E)</f>
        <v>0</v>
      </c>
      <c r="H75" s="94"/>
      <c r="I75" s="121">
        <v>0</v>
      </c>
    </row>
    <row r="76" spans="2:9" ht="15.75" hidden="1" customHeight="1" outlineLevel="1">
      <c r="B76" t="s">
        <v>17</v>
      </c>
      <c r="C76" s="4" t="s">
        <v>1037</v>
      </c>
      <c r="D76" s="24"/>
      <c r="E76" s="39">
        <f>SUMIF(banka!A:A,realizacia!F76,banka!G:G)</f>
        <v>646.20000000000005</v>
      </c>
      <c r="F76" s="149" t="s">
        <v>855</v>
      </c>
      <c r="G76" s="34"/>
      <c r="H76" s="100"/>
      <c r="I76" s="121"/>
    </row>
    <row r="77" spans="2:9" ht="15.75" hidden="1" customHeight="1" outlineLevel="1">
      <c r="B77" t="s">
        <v>17</v>
      </c>
      <c r="C77" s="95" t="s">
        <v>81</v>
      </c>
      <c r="D77" s="71">
        <v>600</v>
      </c>
      <c r="E77" s="39">
        <f>SUMIF(banka!A:A,realizacia!F77,banka!G:G)</f>
        <v>0</v>
      </c>
      <c r="F77" s="131"/>
      <c r="G77" s="62">
        <f>SUMIF(imat!A:A,realizacia!H77,imat!E:E)</f>
        <v>0</v>
      </c>
      <c r="H77" s="94"/>
      <c r="I77" s="121">
        <v>519</v>
      </c>
    </row>
    <row r="78" spans="2:9" ht="15.75" hidden="1" customHeight="1" outlineLevel="1">
      <c r="B78" t="s">
        <v>17</v>
      </c>
      <c r="C78" s="95" t="s">
        <v>79</v>
      </c>
      <c r="D78" s="71">
        <v>140</v>
      </c>
      <c r="E78" s="39">
        <f>SUMIF(banka!A:A,realizacia!F78,banka!G:G)</f>
        <v>0</v>
      </c>
      <c r="F78" s="131"/>
      <c r="G78" s="62"/>
      <c r="H78" s="94"/>
      <c r="I78" s="121">
        <v>138</v>
      </c>
    </row>
    <row r="79" spans="2:9" ht="15.75" hidden="1" customHeight="1" outlineLevel="1">
      <c r="B79" t="s">
        <v>17</v>
      </c>
      <c r="C79" s="95" t="s">
        <v>76</v>
      </c>
      <c r="D79" s="71">
        <v>500</v>
      </c>
      <c r="E79" s="39">
        <f>SUMIF(banka!A:A,realizacia!F79,banka!G:G)</f>
        <v>0</v>
      </c>
      <c r="F79" s="131"/>
      <c r="G79" s="62"/>
      <c r="H79" s="94"/>
      <c r="I79" s="121">
        <v>399</v>
      </c>
    </row>
    <row r="80" spans="2:9" ht="15.75" hidden="1" customHeight="1" outlineLevel="1">
      <c r="B80" t="s">
        <v>17</v>
      </c>
      <c r="C80" s="95" t="s">
        <v>75</v>
      </c>
      <c r="D80" s="71">
        <v>150</v>
      </c>
      <c r="E80" s="39">
        <f>SUMIF(banka!A:A,realizacia!F80,banka!G:G)</f>
        <v>0</v>
      </c>
      <c r="F80" s="131"/>
      <c r="G80" s="62"/>
      <c r="H80" s="94"/>
      <c r="I80" s="121">
        <v>118</v>
      </c>
    </row>
    <row r="81" spans="2:9" ht="15.75" hidden="1" customHeight="1" outlineLevel="1">
      <c r="B81" t="s">
        <v>17</v>
      </c>
      <c r="C81" s="95" t="s">
        <v>71</v>
      </c>
      <c r="D81" s="71">
        <v>1000</v>
      </c>
      <c r="E81" s="39">
        <f>SUMIF(banka!A:A,realizacia!F81,banka!G:G)</f>
        <v>-775.52</v>
      </c>
      <c r="F81" s="151" t="s">
        <v>673</v>
      </c>
      <c r="G81" s="62"/>
      <c r="H81" s="94"/>
      <c r="I81" s="121">
        <v>499.19</v>
      </c>
    </row>
    <row r="82" spans="2:9" ht="15.75" hidden="1" customHeight="1" outlineLevel="1">
      <c r="B82" t="s">
        <v>17</v>
      </c>
      <c r="C82" s="95" t="s">
        <v>109</v>
      </c>
      <c r="D82" s="71">
        <v>100</v>
      </c>
      <c r="E82" s="39">
        <f>SUMIF(banka!A:A,realizacia!F82,banka!G:G)</f>
        <v>0</v>
      </c>
      <c r="F82" s="131"/>
      <c r="G82" s="62"/>
      <c r="H82" s="94"/>
      <c r="I82" s="121">
        <v>20.5</v>
      </c>
    </row>
    <row r="83" spans="2:9" ht="15.75" hidden="1" customHeight="1" outlineLevel="1">
      <c r="B83" t="s">
        <v>17</v>
      </c>
      <c r="C83" s="95" t="s">
        <v>65</v>
      </c>
      <c r="D83" s="71">
        <v>200</v>
      </c>
      <c r="E83" s="39">
        <f>SUMIF(banka!A:A,realizacia!F83,banka!G:G)</f>
        <v>0</v>
      </c>
      <c r="F83" s="131"/>
      <c r="G83" s="62"/>
      <c r="H83" s="94"/>
      <c r="I83" s="121">
        <v>0</v>
      </c>
    </row>
    <row r="84" spans="2:9" ht="15.75" hidden="1" customHeight="1" outlineLevel="1" thickBot="1">
      <c r="B84" t="s">
        <v>17</v>
      </c>
      <c r="C84" s="16" t="s">
        <v>66</v>
      </c>
      <c r="D84" s="26">
        <v>400</v>
      </c>
      <c r="E84" s="150">
        <f>SUMIF(banka!A:A,realizacia!F84,banka!G:G)</f>
        <v>0</v>
      </c>
      <c r="F84" s="137"/>
      <c r="G84" s="35"/>
      <c r="H84" s="35"/>
      <c r="I84" s="122">
        <v>0</v>
      </c>
    </row>
    <row r="85" spans="2:9" ht="15.75" customHeight="1" collapsed="1">
      <c r="C85" s="23" t="s">
        <v>16</v>
      </c>
      <c r="D85" s="6">
        <f>SUM(D70:D84)</f>
        <v>11290</v>
      </c>
      <c r="E85" s="36">
        <f>SUM(E70:E84)</f>
        <v>-2560.7399999999998</v>
      </c>
      <c r="F85" s="128"/>
      <c r="G85" s="87">
        <f>SUM(G70:G84)</f>
        <v>-106.24</v>
      </c>
      <c r="H85" s="87"/>
      <c r="I85" s="55">
        <f>SUM(I70:I84)</f>
        <v>1821.69</v>
      </c>
    </row>
    <row r="86" spans="2:9" ht="15.75" hidden="1" customHeight="1" outlineLevel="1" thickBot="1">
      <c r="C86" s="21"/>
      <c r="D86" s="18"/>
      <c r="E86" s="38"/>
      <c r="F86" s="138"/>
      <c r="G86" s="37"/>
      <c r="H86" s="37"/>
      <c r="I86" s="42"/>
    </row>
    <row r="87" spans="2:9" ht="17.25" hidden="1" customHeight="1" outlineLevel="1">
      <c r="B87" t="s">
        <v>17</v>
      </c>
      <c r="C87" s="105" t="s">
        <v>110</v>
      </c>
      <c r="D87" s="25">
        <v>700</v>
      </c>
      <c r="E87" s="142">
        <f>SUMIF(banka!A:A,realizacia!F87,banka!G:G)</f>
        <v>0</v>
      </c>
      <c r="F87" s="145"/>
      <c r="G87" s="142">
        <f>SUMIF(imat!A:A,realizacia!H87,imat!E:E)</f>
        <v>0</v>
      </c>
      <c r="H87" s="145"/>
      <c r="I87" s="119"/>
    </row>
    <row r="88" spans="2:9" ht="17.25" hidden="1" customHeight="1" outlineLevel="1">
      <c r="B88" t="s">
        <v>17</v>
      </c>
      <c r="C88" s="106" t="s">
        <v>115</v>
      </c>
      <c r="D88" s="32">
        <v>2000</v>
      </c>
      <c r="E88" s="39">
        <f>SUMIF(banka!A:A,realizacia!F88,banka!G:G)</f>
        <v>-2319.6999999999998</v>
      </c>
      <c r="F88" s="149" t="s">
        <v>669</v>
      </c>
      <c r="G88" s="62">
        <f>SUMIF(imat!A:A,realizacia!H88,imat!E:E)</f>
        <v>0</v>
      </c>
      <c r="H88" s="149"/>
      <c r="I88" s="121"/>
    </row>
    <row r="89" spans="2:9" ht="17.25" hidden="1" customHeight="1" outlineLevel="1">
      <c r="B89" t="s">
        <v>17</v>
      </c>
      <c r="C89" s="106" t="s">
        <v>111</v>
      </c>
      <c r="D89" s="32">
        <v>1000</v>
      </c>
      <c r="E89" s="39">
        <f>SUMIF(banka!A:A,realizacia!F89,banka!G:G)</f>
        <v>0</v>
      </c>
      <c r="F89" s="134"/>
      <c r="G89" s="62">
        <f>SUMIF(imat!A:A,realizacia!H89,imat!E:E)</f>
        <v>0</v>
      </c>
      <c r="H89" s="134"/>
      <c r="I89" s="121"/>
    </row>
    <row r="90" spans="2:9" ht="17.25" hidden="1" customHeight="1" outlineLevel="1">
      <c r="B90" t="s">
        <v>17</v>
      </c>
      <c r="C90" s="106" t="s">
        <v>648</v>
      </c>
      <c r="D90" s="32"/>
      <c r="E90" s="39">
        <f>SUMIF(banka!A:A,realizacia!F90,banka!G:G)</f>
        <v>16.850000000000001</v>
      </c>
      <c r="F90" s="134" t="s">
        <v>649</v>
      </c>
      <c r="G90" s="62">
        <f>SUMIF(imat!A:A,realizacia!H90,imat!E:E)</f>
        <v>0</v>
      </c>
      <c r="H90" s="134"/>
      <c r="I90" s="121"/>
    </row>
    <row r="91" spans="2:9" ht="17.25" hidden="1" customHeight="1" outlineLevel="1">
      <c r="B91" t="s">
        <v>17</v>
      </c>
      <c r="C91" s="106" t="s">
        <v>645</v>
      </c>
      <c r="D91" s="24">
        <v>2500</v>
      </c>
      <c r="E91" s="39">
        <f>SUMIF(banka!A:A,realizacia!F91,banka!G:G)</f>
        <v>-5386.74</v>
      </c>
      <c r="F91" s="149" t="s">
        <v>644</v>
      </c>
      <c r="G91" s="62">
        <f>SUMIF(imat!A:A,realizacia!H91,imat!E:E)</f>
        <v>-963.5</v>
      </c>
      <c r="H91" s="149" t="s">
        <v>644</v>
      </c>
      <c r="I91" s="120"/>
    </row>
    <row r="92" spans="2:9" ht="17.25" hidden="1" customHeight="1" outlineLevel="1">
      <c r="B92" t="s">
        <v>17</v>
      </c>
      <c r="C92" s="106" t="s">
        <v>857</v>
      </c>
      <c r="D92" s="71"/>
      <c r="E92" s="39">
        <f>SUMIF(banka!A:A,realizacia!F92,banka!G:G)</f>
        <v>-5061.3999999999996</v>
      </c>
      <c r="F92" s="149" t="s">
        <v>858</v>
      </c>
      <c r="G92" s="92"/>
      <c r="H92" s="134"/>
      <c r="I92" s="170"/>
    </row>
    <row r="93" spans="2:9" ht="15.75" hidden="1" customHeight="1" outlineLevel="1" thickBot="1">
      <c r="B93" t="s">
        <v>17</v>
      </c>
      <c r="C93" s="16" t="s">
        <v>676</v>
      </c>
      <c r="D93" s="26"/>
      <c r="E93" s="59">
        <f>SUMIF(banka!A:A,realizacia!F93,banka!G:G)</f>
        <v>-1786.15</v>
      </c>
      <c r="F93" s="143" t="s">
        <v>646</v>
      </c>
      <c r="G93" s="63">
        <f>SUMIF(imat!A:A,realizacia!H93,imat!E:E)</f>
        <v>0</v>
      </c>
      <c r="H93" s="143"/>
      <c r="I93" s="122"/>
    </row>
    <row r="94" spans="2:9" ht="15.75" customHeight="1" collapsed="1">
      <c r="C94" s="23" t="s">
        <v>3</v>
      </c>
      <c r="D94" s="6">
        <f>SUM(D87:D93)</f>
        <v>6200</v>
      </c>
      <c r="E94" s="36">
        <f>SUM(E87:E93)</f>
        <v>-14537.14</v>
      </c>
      <c r="F94" s="128"/>
      <c r="G94" s="87">
        <f>SUM(G87:G93)</f>
        <v>-963.5</v>
      </c>
      <c r="H94" s="87"/>
      <c r="I94" s="55">
        <f>SUM(I87:I93)</f>
        <v>0</v>
      </c>
    </row>
    <row r="95" spans="2:9" ht="15.75" hidden="1" customHeight="1" outlineLevel="1" thickBot="1">
      <c r="C95" s="23"/>
      <c r="D95" s="17"/>
      <c r="E95" s="37"/>
      <c r="F95" s="129"/>
      <c r="G95" s="37"/>
      <c r="H95" s="37"/>
      <c r="I95" s="42"/>
    </row>
    <row r="96" spans="2:9" ht="15.75" hidden="1" customHeight="1" outlineLevel="1">
      <c r="B96" t="s">
        <v>17</v>
      </c>
      <c r="C96" s="28" t="s">
        <v>35</v>
      </c>
      <c r="D96" s="25">
        <v>100</v>
      </c>
      <c r="E96" s="142">
        <f>SUMIF(banka!A:A,realizacia!F96,banka!G:G)</f>
        <v>-113.98</v>
      </c>
      <c r="F96" s="145" t="s">
        <v>656</v>
      </c>
      <c r="G96" s="61"/>
      <c r="H96" s="61"/>
      <c r="I96" s="119">
        <v>94.82</v>
      </c>
    </row>
    <row r="97" spans="2:9" ht="15.75" hidden="1" customHeight="1" outlineLevel="1">
      <c r="B97" t="s">
        <v>17</v>
      </c>
      <c r="C97" s="4" t="s">
        <v>20</v>
      </c>
      <c r="D97" s="24">
        <v>400</v>
      </c>
      <c r="E97" s="39">
        <f>SUMIF(banka!A:A,realizacia!F97,banka!G:G)</f>
        <v>-400</v>
      </c>
      <c r="F97" s="149" t="s">
        <v>674</v>
      </c>
      <c r="G97" s="34"/>
      <c r="H97" s="34"/>
      <c r="I97" s="120">
        <v>400</v>
      </c>
    </row>
    <row r="98" spans="2:9" ht="15.75" hidden="1" customHeight="1" outlineLevel="1">
      <c r="B98" t="s">
        <v>17</v>
      </c>
      <c r="C98" s="4" t="s">
        <v>29</v>
      </c>
      <c r="D98" s="24">
        <v>20</v>
      </c>
      <c r="E98" s="39">
        <f>SUMIF(banka!A:A,realizacia!F98,banka!G:G)</f>
        <v>0</v>
      </c>
      <c r="F98" s="134"/>
      <c r="G98" s="34"/>
      <c r="H98" s="34"/>
      <c r="I98" s="120">
        <v>0</v>
      </c>
    </row>
    <row r="99" spans="2:9" ht="15.75" hidden="1" customHeight="1" outlineLevel="1">
      <c r="B99" t="s">
        <v>17</v>
      </c>
      <c r="C99" s="4" t="s">
        <v>27</v>
      </c>
      <c r="D99" s="24">
        <v>1.5</v>
      </c>
      <c r="E99" s="39">
        <f>SUMIF(banka!A:A,realizacia!F99,banka!G:G)</f>
        <v>0</v>
      </c>
      <c r="F99" s="134"/>
      <c r="G99" s="34"/>
      <c r="H99" s="34"/>
      <c r="I99" s="120">
        <v>1.5</v>
      </c>
    </row>
    <row r="100" spans="2:9" ht="15.75" hidden="1" customHeight="1" outlineLevel="1">
      <c r="B100" t="s">
        <v>17</v>
      </c>
      <c r="C100" s="4" t="s">
        <v>28</v>
      </c>
      <c r="D100" s="24">
        <v>20</v>
      </c>
      <c r="E100" s="39">
        <f>SUMIF(banka!A:A,realizacia!F100,banka!G:G)</f>
        <v>-20</v>
      </c>
      <c r="F100" s="149" t="s">
        <v>662</v>
      </c>
      <c r="G100" s="34"/>
      <c r="H100" s="100"/>
      <c r="I100" s="121">
        <v>20</v>
      </c>
    </row>
    <row r="101" spans="2:9" ht="15.75" hidden="1" customHeight="1" outlineLevel="1">
      <c r="B101" t="s">
        <v>17</v>
      </c>
      <c r="C101" s="4" t="s">
        <v>1038</v>
      </c>
      <c r="D101" s="24"/>
      <c r="E101" s="39">
        <f>SUMIF(banka!A:A,realizacia!F101,banka!G:G)</f>
        <v>-20</v>
      </c>
      <c r="F101" s="149" t="s">
        <v>1039</v>
      </c>
      <c r="G101" s="34"/>
      <c r="H101" s="100"/>
      <c r="I101" s="121"/>
    </row>
    <row r="102" spans="2:9" ht="15.75" hidden="1" customHeight="1" outlineLevel="1">
      <c r="B102" t="s">
        <v>17</v>
      </c>
      <c r="C102" s="60" t="s">
        <v>38</v>
      </c>
      <c r="D102" s="24">
        <v>3.5</v>
      </c>
      <c r="E102" s="39">
        <f>SUMIF(banka!A:A,realizacia!F102,banka!G:G)</f>
        <v>-3.5</v>
      </c>
      <c r="F102" s="149" t="s">
        <v>658</v>
      </c>
      <c r="G102" s="34"/>
      <c r="H102" s="34"/>
      <c r="I102" s="120">
        <v>3.5</v>
      </c>
    </row>
    <row r="103" spans="2:9" ht="15.75" hidden="1" customHeight="1" outlineLevel="1">
      <c r="B103" t="s">
        <v>17</v>
      </c>
      <c r="C103" s="60" t="s">
        <v>57</v>
      </c>
      <c r="D103" s="71"/>
      <c r="E103" s="39">
        <f>SUMIF(banka!A:A,realizacia!F103,banka!G:G)</f>
        <v>0</v>
      </c>
      <c r="F103" s="140"/>
      <c r="G103" s="93"/>
      <c r="H103" s="93"/>
      <c r="I103" s="120">
        <v>3.5</v>
      </c>
    </row>
    <row r="104" spans="2:9" ht="15.75" hidden="1" customHeight="1" outlineLevel="1">
      <c r="B104" t="s">
        <v>17</v>
      </c>
      <c r="C104" s="60" t="s">
        <v>19</v>
      </c>
      <c r="D104" s="71">
        <v>70</v>
      </c>
      <c r="E104" s="39">
        <f>SUMIF(banka!A:A,realizacia!F104,banka!G:G)</f>
        <v>-70</v>
      </c>
      <c r="F104" s="151" t="s">
        <v>665</v>
      </c>
      <c r="G104" s="93"/>
      <c r="H104" s="93"/>
      <c r="I104" s="120">
        <v>78.13</v>
      </c>
    </row>
    <row r="105" spans="2:9" ht="15.75" hidden="1" customHeight="1" outlineLevel="1" thickBot="1">
      <c r="B105" t="s">
        <v>17</v>
      </c>
      <c r="C105" s="30" t="s">
        <v>59</v>
      </c>
      <c r="D105" s="26"/>
      <c r="E105" s="150">
        <f>SUMIF(banka!A:A,realizacia!F105,banka!G:G)</f>
        <v>-79.98</v>
      </c>
      <c r="F105" s="141" t="s">
        <v>666</v>
      </c>
      <c r="G105" s="35"/>
      <c r="H105" s="35"/>
      <c r="I105" s="122">
        <v>39.799999999999997</v>
      </c>
    </row>
    <row r="106" spans="2:9" ht="15.75" hidden="1" customHeight="1" outlineLevel="1">
      <c r="C106" s="23" t="s">
        <v>18</v>
      </c>
      <c r="D106" s="6">
        <f>SUM(D96:D105)</f>
        <v>615</v>
      </c>
      <c r="E106" s="17">
        <f>SUM(E96:E105)</f>
        <v>-707.46</v>
      </c>
      <c r="F106" s="17"/>
      <c r="G106" s="86">
        <f>SUM(G96:G105)</f>
        <v>0</v>
      </c>
      <c r="H106" s="86"/>
      <c r="I106" s="55">
        <f>SUM(I96:I105)</f>
        <v>641.24999999999989</v>
      </c>
    </row>
    <row r="107" spans="2:9" ht="15.75" hidden="1" customHeight="1" outlineLevel="1">
      <c r="C107" s="23"/>
      <c r="D107" s="6"/>
      <c r="E107" s="17"/>
      <c r="F107" s="17"/>
      <c r="G107" s="20"/>
      <c r="H107" s="20"/>
      <c r="I107" s="20"/>
    </row>
    <row r="108" spans="2:9" ht="15.75" customHeight="1" collapsed="1">
      <c r="B108" t="s">
        <v>17</v>
      </c>
      <c r="C108" s="23" t="s">
        <v>26</v>
      </c>
      <c r="D108" s="6"/>
      <c r="E108" s="152">
        <f>SUMIF(banka!A:A,realizacia!F108,banka!G:G)</f>
        <v>-2500</v>
      </c>
      <c r="F108" s="17" t="s">
        <v>667</v>
      </c>
      <c r="G108" s="87">
        <f>SUMIF($B$18:$B$106,"s",G18:G106)</f>
        <v>-3121.92</v>
      </c>
      <c r="H108" s="97"/>
      <c r="I108" s="56"/>
    </row>
    <row r="109" spans="2:9" ht="15.75" customHeight="1" thickBot="1">
      <c r="G109" s="20"/>
      <c r="H109" s="20"/>
      <c r="I109" s="20"/>
    </row>
    <row r="110" spans="2:9" ht="15.75" customHeight="1" thickBot="1">
      <c r="C110" s="29" t="s">
        <v>39</v>
      </c>
      <c r="D110" s="33">
        <f>SUMIF($B:$B,"s",$D:$D)</f>
        <v>32775</v>
      </c>
      <c r="E110" s="51">
        <f>SUMIF($B$18:$B$108,"s",E18:E108)</f>
        <v>-28194.260000000002</v>
      </c>
      <c r="F110" s="117"/>
      <c r="G110" s="20"/>
      <c r="H110" s="20"/>
      <c r="I110" s="20"/>
    </row>
    <row r="111" spans="2:9" ht="15.75" customHeight="1">
      <c r="C111" s="8"/>
      <c r="D111" s="8"/>
      <c r="E111" s="8"/>
      <c r="F111" s="8"/>
      <c r="G111" s="20"/>
      <c r="H111" s="20"/>
      <c r="I111" s="20"/>
    </row>
    <row r="112" spans="2:9" ht="15.75" customHeight="1"/>
  </sheetData>
  <phoneticPr fontId="0" type="noConversion"/>
  <pageMargins left="0.19685039370078741" right="0" top="0.98425196850393704" bottom="0.98425196850393704" header="0.51181102362204722" footer="0.51181102362204722"/>
  <pageSetup paperSize="9" scale="42" orientation="portrait" r:id="rId1"/>
  <headerFooter alignWithMargins="0">
    <oddHeader>&amp;C&amp;"Arial CE,Tučná kurzíva"&amp;12Čerpanie do 02.12.2013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5"/>
  <sheetViews>
    <sheetView zoomScale="90" zoomScaleNormal="90" workbookViewId="0">
      <pane xSplit="3" ySplit="15" topLeftCell="D176" activePane="bottomRight" state="frozen"/>
      <selection pane="topRight" activeCell="D1" sqref="D1"/>
      <selection pane="bottomLeft" activeCell="A16" sqref="A16"/>
      <selection pane="bottomRight" activeCell="A186" sqref="A186"/>
    </sheetView>
  </sheetViews>
  <sheetFormatPr defaultRowHeight="12.75" outlineLevelRow="1"/>
  <cols>
    <col min="1" max="1" width="10.42578125" style="169" customWidth="1"/>
    <col min="2" max="3" width="12.5703125" style="108" customWidth="1"/>
    <col min="4" max="4" width="28.85546875" style="108" customWidth="1"/>
    <col min="5" max="5" width="11.85546875" style="108" customWidth="1"/>
    <col min="6" max="6" width="28.5703125" style="108" customWidth="1"/>
    <col min="7" max="7" width="10" style="108" customWidth="1"/>
    <col min="8" max="8" width="6.7109375" style="108" customWidth="1"/>
    <col min="9" max="9" width="22" style="108" customWidth="1"/>
    <col min="10" max="10" width="11.7109375" style="108" customWidth="1"/>
    <col min="11" max="11" width="7.5703125" style="108" customWidth="1"/>
    <col min="12" max="12" width="6.7109375" style="108" customWidth="1"/>
    <col min="13" max="13" width="26.85546875" style="108" customWidth="1"/>
    <col min="14" max="14" width="17.42578125" style="108" customWidth="1"/>
    <col min="15" max="15" width="11.28515625" style="108" customWidth="1"/>
    <col min="16" max="16" width="15.140625" style="108" customWidth="1"/>
    <col min="17" max="17" width="3.42578125" style="108" customWidth="1"/>
    <col min="18" max="256" width="9.140625" style="108"/>
    <col min="257" max="257" width="7.5703125" style="108" customWidth="1"/>
    <col min="258" max="259" width="12.5703125" style="108" customWidth="1"/>
    <col min="260" max="260" width="33.5703125" style="108" customWidth="1"/>
    <col min="261" max="261" width="14.28515625" style="108" customWidth="1"/>
    <col min="262" max="262" width="31.85546875" style="108" customWidth="1"/>
    <col min="263" max="263" width="15.140625" style="108" customWidth="1"/>
    <col min="264" max="264" width="6.7109375" style="108" customWidth="1"/>
    <col min="265" max="265" width="25.140625" style="108" customWidth="1"/>
    <col min="266" max="267" width="11.7109375" style="108" customWidth="1"/>
    <col min="268" max="268" width="6.7109375" style="108" customWidth="1"/>
    <col min="269" max="269" width="26.85546875" style="108" customWidth="1"/>
    <col min="270" max="270" width="25.140625" style="108" customWidth="1"/>
    <col min="271" max="271" width="21.85546875" style="108" customWidth="1"/>
    <col min="272" max="272" width="15.140625" style="108" customWidth="1"/>
    <col min="273" max="273" width="3.42578125" style="108" customWidth="1"/>
    <col min="274" max="512" width="9.140625" style="108"/>
    <col min="513" max="513" width="7.5703125" style="108" customWidth="1"/>
    <col min="514" max="515" width="12.5703125" style="108" customWidth="1"/>
    <col min="516" max="516" width="33.5703125" style="108" customWidth="1"/>
    <col min="517" max="517" width="14.28515625" style="108" customWidth="1"/>
    <col min="518" max="518" width="31.85546875" style="108" customWidth="1"/>
    <col min="519" max="519" width="15.140625" style="108" customWidth="1"/>
    <col min="520" max="520" width="6.7109375" style="108" customWidth="1"/>
    <col min="521" max="521" width="25.140625" style="108" customWidth="1"/>
    <col min="522" max="523" width="11.7109375" style="108" customWidth="1"/>
    <col min="524" max="524" width="6.7109375" style="108" customWidth="1"/>
    <col min="525" max="525" width="26.85546875" style="108" customWidth="1"/>
    <col min="526" max="526" width="25.140625" style="108" customWidth="1"/>
    <col min="527" max="527" width="21.85546875" style="108" customWidth="1"/>
    <col min="528" max="528" width="15.140625" style="108" customWidth="1"/>
    <col min="529" max="529" width="3.42578125" style="108" customWidth="1"/>
    <col min="530" max="768" width="9.140625" style="108"/>
    <col min="769" max="769" width="7.5703125" style="108" customWidth="1"/>
    <col min="770" max="771" width="12.5703125" style="108" customWidth="1"/>
    <col min="772" max="772" width="33.5703125" style="108" customWidth="1"/>
    <col min="773" max="773" width="14.28515625" style="108" customWidth="1"/>
    <col min="774" max="774" width="31.85546875" style="108" customWidth="1"/>
    <col min="775" max="775" width="15.140625" style="108" customWidth="1"/>
    <col min="776" max="776" width="6.7109375" style="108" customWidth="1"/>
    <col min="777" max="777" width="25.140625" style="108" customWidth="1"/>
    <col min="778" max="779" width="11.7109375" style="108" customWidth="1"/>
    <col min="780" max="780" width="6.7109375" style="108" customWidth="1"/>
    <col min="781" max="781" width="26.85546875" style="108" customWidth="1"/>
    <col min="782" max="782" width="25.140625" style="108" customWidth="1"/>
    <col min="783" max="783" width="21.85546875" style="108" customWidth="1"/>
    <col min="784" max="784" width="15.140625" style="108" customWidth="1"/>
    <col min="785" max="785" width="3.42578125" style="108" customWidth="1"/>
    <col min="786" max="1024" width="9.140625" style="108"/>
    <col min="1025" max="1025" width="7.5703125" style="108" customWidth="1"/>
    <col min="1026" max="1027" width="12.5703125" style="108" customWidth="1"/>
    <col min="1028" max="1028" width="33.5703125" style="108" customWidth="1"/>
    <col min="1029" max="1029" width="14.28515625" style="108" customWidth="1"/>
    <col min="1030" max="1030" width="31.85546875" style="108" customWidth="1"/>
    <col min="1031" max="1031" width="15.140625" style="108" customWidth="1"/>
    <col min="1032" max="1032" width="6.7109375" style="108" customWidth="1"/>
    <col min="1033" max="1033" width="25.140625" style="108" customWidth="1"/>
    <col min="1034" max="1035" width="11.7109375" style="108" customWidth="1"/>
    <col min="1036" max="1036" width="6.7109375" style="108" customWidth="1"/>
    <col min="1037" max="1037" width="26.85546875" style="108" customWidth="1"/>
    <col min="1038" max="1038" width="25.140625" style="108" customWidth="1"/>
    <col min="1039" max="1039" width="21.85546875" style="108" customWidth="1"/>
    <col min="1040" max="1040" width="15.140625" style="108" customWidth="1"/>
    <col min="1041" max="1041" width="3.42578125" style="108" customWidth="1"/>
    <col min="1042" max="1280" width="9.140625" style="108"/>
    <col min="1281" max="1281" width="7.5703125" style="108" customWidth="1"/>
    <col min="1282" max="1283" width="12.5703125" style="108" customWidth="1"/>
    <col min="1284" max="1284" width="33.5703125" style="108" customWidth="1"/>
    <col min="1285" max="1285" width="14.28515625" style="108" customWidth="1"/>
    <col min="1286" max="1286" width="31.85546875" style="108" customWidth="1"/>
    <col min="1287" max="1287" width="15.140625" style="108" customWidth="1"/>
    <col min="1288" max="1288" width="6.7109375" style="108" customWidth="1"/>
    <col min="1289" max="1289" width="25.140625" style="108" customWidth="1"/>
    <col min="1290" max="1291" width="11.7109375" style="108" customWidth="1"/>
    <col min="1292" max="1292" width="6.7109375" style="108" customWidth="1"/>
    <col min="1293" max="1293" width="26.85546875" style="108" customWidth="1"/>
    <col min="1294" max="1294" width="25.140625" style="108" customWidth="1"/>
    <col min="1295" max="1295" width="21.85546875" style="108" customWidth="1"/>
    <col min="1296" max="1296" width="15.140625" style="108" customWidth="1"/>
    <col min="1297" max="1297" width="3.42578125" style="108" customWidth="1"/>
    <col min="1298" max="1536" width="9.140625" style="108"/>
    <col min="1537" max="1537" width="7.5703125" style="108" customWidth="1"/>
    <col min="1538" max="1539" width="12.5703125" style="108" customWidth="1"/>
    <col min="1540" max="1540" width="33.5703125" style="108" customWidth="1"/>
    <col min="1541" max="1541" width="14.28515625" style="108" customWidth="1"/>
    <col min="1542" max="1542" width="31.85546875" style="108" customWidth="1"/>
    <col min="1543" max="1543" width="15.140625" style="108" customWidth="1"/>
    <col min="1544" max="1544" width="6.7109375" style="108" customWidth="1"/>
    <col min="1545" max="1545" width="25.140625" style="108" customWidth="1"/>
    <col min="1546" max="1547" width="11.7109375" style="108" customWidth="1"/>
    <col min="1548" max="1548" width="6.7109375" style="108" customWidth="1"/>
    <col min="1549" max="1549" width="26.85546875" style="108" customWidth="1"/>
    <col min="1550" max="1550" width="25.140625" style="108" customWidth="1"/>
    <col min="1551" max="1551" width="21.85546875" style="108" customWidth="1"/>
    <col min="1552" max="1552" width="15.140625" style="108" customWidth="1"/>
    <col min="1553" max="1553" width="3.42578125" style="108" customWidth="1"/>
    <col min="1554" max="1792" width="9.140625" style="108"/>
    <col min="1793" max="1793" width="7.5703125" style="108" customWidth="1"/>
    <col min="1794" max="1795" width="12.5703125" style="108" customWidth="1"/>
    <col min="1796" max="1796" width="33.5703125" style="108" customWidth="1"/>
    <col min="1797" max="1797" width="14.28515625" style="108" customWidth="1"/>
    <col min="1798" max="1798" width="31.85546875" style="108" customWidth="1"/>
    <col min="1799" max="1799" width="15.140625" style="108" customWidth="1"/>
    <col min="1800" max="1800" width="6.7109375" style="108" customWidth="1"/>
    <col min="1801" max="1801" width="25.140625" style="108" customWidth="1"/>
    <col min="1802" max="1803" width="11.7109375" style="108" customWidth="1"/>
    <col min="1804" max="1804" width="6.7109375" style="108" customWidth="1"/>
    <col min="1805" max="1805" width="26.85546875" style="108" customWidth="1"/>
    <col min="1806" max="1806" width="25.140625" style="108" customWidth="1"/>
    <col min="1807" max="1807" width="21.85546875" style="108" customWidth="1"/>
    <col min="1808" max="1808" width="15.140625" style="108" customWidth="1"/>
    <col min="1809" max="1809" width="3.42578125" style="108" customWidth="1"/>
    <col min="1810" max="2048" width="9.140625" style="108"/>
    <col min="2049" max="2049" width="7.5703125" style="108" customWidth="1"/>
    <col min="2050" max="2051" width="12.5703125" style="108" customWidth="1"/>
    <col min="2052" max="2052" width="33.5703125" style="108" customWidth="1"/>
    <col min="2053" max="2053" width="14.28515625" style="108" customWidth="1"/>
    <col min="2054" max="2054" width="31.85546875" style="108" customWidth="1"/>
    <col min="2055" max="2055" width="15.140625" style="108" customWidth="1"/>
    <col min="2056" max="2056" width="6.7109375" style="108" customWidth="1"/>
    <col min="2057" max="2057" width="25.140625" style="108" customWidth="1"/>
    <col min="2058" max="2059" width="11.7109375" style="108" customWidth="1"/>
    <col min="2060" max="2060" width="6.7109375" style="108" customWidth="1"/>
    <col min="2061" max="2061" width="26.85546875" style="108" customWidth="1"/>
    <col min="2062" max="2062" width="25.140625" style="108" customWidth="1"/>
    <col min="2063" max="2063" width="21.85546875" style="108" customWidth="1"/>
    <col min="2064" max="2064" width="15.140625" style="108" customWidth="1"/>
    <col min="2065" max="2065" width="3.42578125" style="108" customWidth="1"/>
    <col min="2066" max="2304" width="9.140625" style="108"/>
    <col min="2305" max="2305" width="7.5703125" style="108" customWidth="1"/>
    <col min="2306" max="2307" width="12.5703125" style="108" customWidth="1"/>
    <col min="2308" max="2308" width="33.5703125" style="108" customWidth="1"/>
    <col min="2309" max="2309" width="14.28515625" style="108" customWidth="1"/>
    <col min="2310" max="2310" width="31.85546875" style="108" customWidth="1"/>
    <col min="2311" max="2311" width="15.140625" style="108" customWidth="1"/>
    <col min="2312" max="2312" width="6.7109375" style="108" customWidth="1"/>
    <col min="2313" max="2313" width="25.140625" style="108" customWidth="1"/>
    <col min="2314" max="2315" width="11.7109375" style="108" customWidth="1"/>
    <col min="2316" max="2316" width="6.7109375" style="108" customWidth="1"/>
    <col min="2317" max="2317" width="26.85546875" style="108" customWidth="1"/>
    <col min="2318" max="2318" width="25.140625" style="108" customWidth="1"/>
    <col min="2319" max="2319" width="21.85546875" style="108" customWidth="1"/>
    <col min="2320" max="2320" width="15.140625" style="108" customWidth="1"/>
    <col min="2321" max="2321" width="3.42578125" style="108" customWidth="1"/>
    <col min="2322" max="2560" width="9.140625" style="108"/>
    <col min="2561" max="2561" width="7.5703125" style="108" customWidth="1"/>
    <col min="2562" max="2563" width="12.5703125" style="108" customWidth="1"/>
    <col min="2564" max="2564" width="33.5703125" style="108" customWidth="1"/>
    <col min="2565" max="2565" width="14.28515625" style="108" customWidth="1"/>
    <col min="2566" max="2566" width="31.85546875" style="108" customWidth="1"/>
    <col min="2567" max="2567" width="15.140625" style="108" customWidth="1"/>
    <col min="2568" max="2568" width="6.7109375" style="108" customWidth="1"/>
    <col min="2569" max="2569" width="25.140625" style="108" customWidth="1"/>
    <col min="2570" max="2571" width="11.7109375" style="108" customWidth="1"/>
    <col min="2572" max="2572" width="6.7109375" style="108" customWidth="1"/>
    <col min="2573" max="2573" width="26.85546875" style="108" customWidth="1"/>
    <col min="2574" max="2574" width="25.140625" style="108" customWidth="1"/>
    <col min="2575" max="2575" width="21.85546875" style="108" customWidth="1"/>
    <col min="2576" max="2576" width="15.140625" style="108" customWidth="1"/>
    <col min="2577" max="2577" width="3.42578125" style="108" customWidth="1"/>
    <col min="2578" max="2816" width="9.140625" style="108"/>
    <col min="2817" max="2817" width="7.5703125" style="108" customWidth="1"/>
    <col min="2818" max="2819" width="12.5703125" style="108" customWidth="1"/>
    <col min="2820" max="2820" width="33.5703125" style="108" customWidth="1"/>
    <col min="2821" max="2821" width="14.28515625" style="108" customWidth="1"/>
    <col min="2822" max="2822" width="31.85546875" style="108" customWidth="1"/>
    <col min="2823" max="2823" width="15.140625" style="108" customWidth="1"/>
    <col min="2824" max="2824" width="6.7109375" style="108" customWidth="1"/>
    <col min="2825" max="2825" width="25.140625" style="108" customWidth="1"/>
    <col min="2826" max="2827" width="11.7109375" style="108" customWidth="1"/>
    <col min="2828" max="2828" width="6.7109375" style="108" customWidth="1"/>
    <col min="2829" max="2829" width="26.85546875" style="108" customWidth="1"/>
    <col min="2830" max="2830" width="25.140625" style="108" customWidth="1"/>
    <col min="2831" max="2831" width="21.85546875" style="108" customWidth="1"/>
    <col min="2832" max="2832" width="15.140625" style="108" customWidth="1"/>
    <col min="2833" max="2833" width="3.42578125" style="108" customWidth="1"/>
    <col min="2834" max="3072" width="9.140625" style="108"/>
    <col min="3073" max="3073" width="7.5703125" style="108" customWidth="1"/>
    <col min="3074" max="3075" width="12.5703125" style="108" customWidth="1"/>
    <col min="3076" max="3076" width="33.5703125" style="108" customWidth="1"/>
    <col min="3077" max="3077" width="14.28515625" style="108" customWidth="1"/>
    <col min="3078" max="3078" width="31.85546875" style="108" customWidth="1"/>
    <col min="3079" max="3079" width="15.140625" style="108" customWidth="1"/>
    <col min="3080" max="3080" width="6.7109375" style="108" customWidth="1"/>
    <col min="3081" max="3081" width="25.140625" style="108" customWidth="1"/>
    <col min="3082" max="3083" width="11.7109375" style="108" customWidth="1"/>
    <col min="3084" max="3084" width="6.7109375" style="108" customWidth="1"/>
    <col min="3085" max="3085" width="26.85546875" style="108" customWidth="1"/>
    <col min="3086" max="3086" width="25.140625" style="108" customWidth="1"/>
    <col min="3087" max="3087" width="21.85546875" style="108" customWidth="1"/>
    <col min="3088" max="3088" width="15.140625" style="108" customWidth="1"/>
    <col min="3089" max="3089" width="3.42578125" style="108" customWidth="1"/>
    <col min="3090" max="3328" width="9.140625" style="108"/>
    <col min="3329" max="3329" width="7.5703125" style="108" customWidth="1"/>
    <col min="3330" max="3331" width="12.5703125" style="108" customWidth="1"/>
    <col min="3332" max="3332" width="33.5703125" style="108" customWidth="1"/>
    <col min="3333" max="3333" width="14.28515625" style="108" customWidth="1"/>
    <col min="3334" max="3334" width="31.85546875" style="108" customWidth="1"/>
    <col min="3335" max="3335" width="15.140625" style="108" customWidth="1"/>
    <col min="3336" max="3336" width="6.7109375" style="108" customWidth="1"/>
    <col min="3337" max="3337" width="25.140625" style="108" customWidth="1"/>
    <col min="3338" max="3339" width="11.7109375" style="108" customWidth="1"/>
    <col min="3340" max="3340" width="6.7109375" style="108" customWidth="1"/>
    <col min="3341" max="3341" width="26.85546875" style="108" customWidth="1"/>
    <col min="3342" max="3342" width="25.140625" style="108" customWidth="1"/>
    <col min="3343" max="3343" width="21.85546875" style="108" customWidth="1"/>
    <col min="3344" max="3344" width="15.140625" style="108" customWidth="1"/>
    <col min="3345" max="3345" width="3.42578125" style="108" customWidth="1"/>
    <col min="3346" max="3584" width="9.140625" style="108"/>
    <col min="3585" max="3585" width="7.5703125" style="108" customWidth="1"/>
    <col min="3586" max="3587" width="12.5703125" style="108" customWidth="1"/>
    <col min="3588" max="3588" width="33.5703125" style="108" customWidth="1"/>
    <col min="3589" max="3589" width="14.28515625" style="108" customWidth="1"/>
    <col min="3590" max="3590" width="31.85546875" style="108" customWidth="1"/>
    <col min="3591" max="3591" width="15.140625" style="108" customWidth="1"/>
    <col min="3592" max="3592" width="6.7109375" style="108" customWidth="1"/>
    <col min="3593" max="3593" width="25.140625" style="108" customWidth="1"/>
    <col min="3594" max="3595" width="11.7109375" style="108" customWidth="1"/>
    <col min="3596" max="3596" width="6.7109375" style="108" customWidth="1"/>
    <col min="3597" max="3597" width="26.85546875" style="108" customWidth="1"/>
    <col min="3598" max="3598" width="25.140625" style="108" customWidth="1"/>
    <col min="3599" max="3599" width="21.85546875" style="108" customWidth="1"/>
    <col min="3600" max="3600" width="15.140625" style="108" customWidth="1"/>
    <col min="3601" max="3601" width="3.42578125" style="108" customWidth="1"/>
    <col min="3602" max="3840" width="9.140625" style="108"/>
    <col min="3841" max="3841" width="7.5703125" style="108" customWidth="1"/>
    <col min="3842" max="3843" width="12.5703125" style="108" customWidth="1"/>
    <col min="3844" max="3844" width="33.5703125" style="108" customWidth="1"/>
    <col min="3845" max="3845" width="14.28515625" style="108" customWidth="1"/>
    <col min="3846" max="3846" width="31.85546875" style="108" customWidth="1"/>
    <col min="3847" max="3847" width="15.140625" style="108" customWidth="1"/>
    <col min="3848" max="3848" width="6.7109375" style="108" customWidth="1"/>
    <col min="3849" max="3849" width="25.140625" style="108" customWidth="1"/>
    <col min="3850" max="3851" width="11.7109375" style="108" customWidth="1"/>
    <col min="3852" max="3852" width="6.7109375" style="108" customWidth="1"/>
    <col min="3853" max="3853" width="26.85546875" style="108" customWidth="1"/>
    <col min="3854" max="3854" width="25.140625" style="108" customWidth="1"/>
    <col min="3855" max="3855" width="21.85546875" style="108" customWidth="1"/>
    <col min="3856" max="3856" width="15.140625" style="108" customWidth="1"/>
    <col min="3857" max="3857" width="3.42578125" style="108" customWidth="1"/>
    <col min="3858" max="4096" width="9.140625" style="108"/>
    <col min="4097" max="4097" width="7.5703125" style="108" customWidth="1"/>
    <col min="4098" max="4099" width="12.5703125" style="108" customWidth="1"/>
    <col min="4100" max="4100" width="33.5703125" style="108" customWidth="1"/>
    <col min="4101" max="4101" width="14.28515625" style="108" customWidth="1"/>
    <col min="4102" max="4102" width="31.85546875" style="108" customWidth="1"/>
    <col min="4103" max="4103" width="15.140625" style="108" customWidth="1"/>
    <col min="4104" max="4104" width="6.7109375" style="108" customWidth="1"/>
    <col min="4105" max="4105" width="25.140625" style="108" customWidth="1"/>
    <col min="4106" max="4107" width="11.7109375" style="108" customWidth="1"/>
    <col min="4108" max="4108" width="6.7109375" style="108" customWidth="1"/>
    <col min="4109" max="4109" width="26.85546875" style="108" customWidth="1"/>
    <col min="4110" max="4110" width="25.140625" style="108" customWidth="1"/>
    <col min="4111" max="4111" width="21.85546875" style="108" customWidth="1"/>
    <col min="4112" max="4112" width="15.140625" style="108" customWidth="1"/>
    <col min="4113" max="4113" width="3.42578125" style="108" customWidth="1"/>
    <col min="4114" max="4352" width="9.140625" style="108"/>
    <col min="4353" max="4353" width="7.5703125" style="108" customWidth="1"/>
    <col min="4354" max="4355" width="12.5703125" style="108" customWidth="1"/>
    <col min="4356" max="4356" width="33.5703125" style="108" customWidth="1"/>
    <col min="4357" max="4357" width="14.28515625" style="108" customWidth="1"/>
    <col min="4358" max="4358" width="31.85546875" style="108" customWidth="1"/>
    <col min="4359" max="4359" width="15.140625" style="108" customWidth="1"/>
    <col min="4360" max="4360" width="6.7109375" style="108" customWidth="1"/>
    <col min="4361" max="4361" width="25.140625" style="108" customWidth="1"/>
    <col min="4362" max="4363" width="11.7109375" style="108" customWidth="1"/>
    <col min="4364" max="4364" width="6.7109375" style="108" customWidth="1"/>
    <col min="4365" max="4365" width="26.85546875" style="108" customWidth="1"/>
    <col min="4366" max="4366" width="25.140625" style="108" customWidth="1"/>
    <col min="4367" max="4367" width="21.85546875" style="108" customWidth="1"/>
    <col min="4368" max="4368" width="15.140625" style="108" customWidth="1"/>
    <col min="4369" max="4369" width="3.42578125" style="108" customWidth="1"/>
    <col min="4370" max="4608" width="9.140625" style="108"/>
    <col min="4609" max="4609" width="7.5703125" style="108" customWidth="1"/>
    <col min="4610" max="4611" width="12.5703125" style="108" customWidth="1"/>
    <col min="4612" max="4612" width="33.5703125" style="108" customWidth="1"/>
    <col min="4613" max="4613" width="14.28515625" style="108" customWidth="1"/>
    <col min="4614" max="4614" width="31.85546875" style="108" customWidth="1"/>
    <col min="4615" max="4615" width="15.140625" style="108" customWidth="1"/>
    <col min="4616" max="4616" width="6.7109375" style="108" customWidth="1"/>
    <col min="4617" max="4617" width="25.140625" style="108" customWidth="1"/>
    <col min="4618" max="4619" width="11.7109375" style="108" customWidth="1"/>
    <col min="4620" max="4620" width="6.7109375" style="108" customWidth="1"/>
    <col min="4621" max="4621" width="26.85546875" style="108" customWidth="1"/>
    <col min="4622" max="4622" width="25.140625" style="108" customWidth="1"/>
    <col min="4623" max="4623" width="21.85546875" style="108" customWidth="1"/>
    <col min="4624" max="4624" width="15.140625" style="108" customWidth="1"/>
    <col min="4625" max="4625" width="3.42578125" style="108" customWidth="1"/>
    <col min="4626" max="4864" width="9.140625" style="108"/>
    <col min="4865" max="4865" width="7.5703125" style="108" customWidth="1"/>
    <col min="4866" max="4867" width="12.5703125" style="108" customWidth="1"/>
    <col min="4868" max="4868" width="33.5703125" style="108" customWidth="1"/>
    <col min="4869" max="4869" width="14.28515625" style="108" customWidth="1"/>
    <col min="4870" max="4870" width="31.85546875" style="108" customWidth="1"/>
    <col min="4871" max="4871" width="15.140625" style="108" customWidth="1"/>
    <col min="4872" max="4872" width="6.7109375" style="108" customWidth="1"/>
    <col min="4873" max="4873" width="25.140625" style="108" customWidth="1"/>
    <col min="4874" max="4875" width="11.7109375" style="108" customWidth="1"/>
    <col min="4876" max="4876" width="6.7109375" style="108" customWidth="1"/>
    <col min="4877" max="4877" width="26.85546875" style="108" customWidth="1"/>
    <col min="4878" max="4878" width="25.140625" style="108" customWidth="1"/>
    <col min="4879" max="4879" width="21.85546875" style="108" customWidth="1"/>
    <col min="4880" max="4880" width="15.140625" style="108" customWidth="1"/>
    <col min="4881" max="4881" width="3.42578125" style="108" customWidth="1"/>
    <col min="4882" max="5120" width="9.140625" style="108"/>
    <col min="5121" max="5121" width="7.5703125" style="108" customWidth="1"/>
    <col min="5122" max="5123" width="12.5703125" style="108" customWidth="1"/>
    <col min="5124" max="5124" width="33.5703125" style="108" customWidth="1"/>
    <col min="5125" max="5125" width="14.28515625" style="108" customWidth="1"/>
    <col min="5126" max="5126" width="31.85546875" style="108" customWidth="1"/>
    <col min="5127" max="5127" width="15.140625" style="108" customWidth="1"/>
    <col min="5128" max="5128" width="6.7109375" style="108" customWidth="1"/>
    <col min="5129" max="5129" width="25.140625" style="108" customWidth="1"/>
    <col min="5130" max="5131" width="11.7109375" style="108" customWidth="1"/>
    <col min="5132" max="5132" width="6.7109375" style="108" customWidth="1"/>
    <col min="5133" max="5133" width="26.85546875" style="108" customWidth="1"/>
    <col min="5134" max="5134" width="25.140625" style="108" customWidth="1"/>
    <col min="5135" max="5135" width="21.85546875" style="108" customWidth="1"/>
    <col min="5136" max="5136" width="15.140625" style="108" customWidth="1"/>
    <col min="5137" max="5137" width="3.42578125" style="108" customWidth="1"/>
    <col min="5138" max="5376" width="9.140625" style="108"/>
    <col min="5377" max="5377" width="7.5703125" style="108" customWidth="1"/>
    <col min="5378" max="5379" width="12.5703125" style="108" customWidth="1"/>
    <col min="5380" max="5380" width="33.5703125" style="108" customWidth="1"/>
    <col min="5381" max="5381" width="14.28515625" style="108" customWidth="1"/>
    <col min="5382" max="5382" width="31.85546875" style="108" customWidth="1"/>
    <col min="5383" max="5383" width="15.140625" style="108" customWidth="1"/>
    <col min="5384" max="5384" width="6.7109375" style="108" customWidth="1"/>
    <col min="5385" max="5385" width="25.140625" style="108" customWidth="1"/>
    <col min="5386" max="5387" width="11.7109375" style="108" customWidth="1"/>
    <col min="5388" max="5388" width="6.7109375" style="108" customWidth="1"/>
    <col min="5389" max="5389" width="26.85546875" style="108" customWidth="1"/>
    <col min="5390" max="5390" width="25.140625" style="108" customWidth="1"/>
    <col min="5391" max="5391" width="21.85546875" style="108" customWidth="1"/>
    <col min="5392" max="5392" width="15.140625" style="108" customWidth="1"/>
    <col min="5393" max="5393" width="3.42578125" style="108" customWidth="1"/>
    <col min="5394" max="5632" width="9.140625" style="108"/>
    <col min="5633" max="5633" width="7.5703125" style="108" customWidth="1"/>
    <col min="5634" max="5635" width="12.5703125" style="108" customWidth="1"/>
    <col min="5636" max="5636" width="33.5703125" style="108" customWidth="1"/>
    <col min="5637" max="5637" width="14.28515625" style="108" customWidth="1"/>
    <col min="5638" max="5638" width="31.85546875" style="108" customWidth="1"/>
    <col min="5639" max="5639" width="15.140625" style="108" customWidth="1"/>
    <col min="5640" max="5640" width="6.7109375" style="108" customWidth="1"/>
    <col min="5641" max="5641" width="25.140625" style="108" customWidth="1"/>
    <col min="5642" max="5643" width="11.7109375" style="108" customWidth="1"/>
    <col min="5644" max="5644" width="6.7109375" style="108" customWidth="1"/>
    <col min="5645" max="5645" width="26.85546875" style="108" customWidth="1"/>
    <col min="5646" max="5646" width="25.140625" style="108" customWidth="1"/>
    <col min="5647" max="5647" width="21.85546875" style="108" customWidth="1"/>
    <col min="5648" max="5648" width="15.140625" style="108" customWidth="1"/>
    <col min="5649" max="5649" width="3.42578125" style="108" customWidth="1"/>
    <col min="5650" max="5888" width="9.140625" style="108"/>
    <col min="5889" max="5889" width="7.5703125" style="108" customWidth="1"/>
    <col min="5890" max="5891" width="12.5703125" style="108" customWidth="1"/>
    <col min="5892" max="5892" width="33.5703125" style="108" customWidth="1"/>
    <col min="5893" max="5893" width="14.28515625" style="108" customWidth="1"/>
    <col min="5894" max="5894" width="31.85546875" style="108" customWidth="1"/>
    <col min="5895" max="5895" width="15.140625" style="108" customWidth="1"/>
    <col min="5896" max="5896" width="6.7109375" style="108" customWidth="1"/>
    <col min="5897" max="5897" width="25.140625" style="108" customWidth="1"/>
    <col min="5898" max="5899" width="11.7109375" style="108" customWidth="1"/>
    <col min="5900" max="5900" width="6.7109375" style="108" customWidth="1"/>
    <col min="5901" max="5901" width="26.85546875" style="108" customWidth="1"/>
    <col min="5902" max="5902" width="25.140625" style="108" customWidth="1"/>
    <col min="5903" max="5903" width="21.85546875" style="108" customWidth="1"/>
    <col min="5904" max="5904" width="15.140625" style="108" customWidth="1"/>
    <col min="5905" max="5905" width="3.42578125" style="108" customWidth="1"/>
    <col min="5906" max="6144" width="9.140625" style="108"/>
    <col min="6145" max="6145" width="7.5703125" style="108" customWidth="1"/>
    <col min="6146" max="6147" width="12.5703125" style="108" customWidth="1"/>
    <col min="6148" max="6148" width="33.5703125" style="108" customWidth="1"/>
    <col min="6149" max="6149" width="14.28515625" style="108" customWidth="1"/>
    <col min="6150" max="6150" width="31.85546875" style="108" customWidth="1"/>
    <col min="6151" max="6151" width="15.140625" style="108" customWidth="1"/>
    <col min="6152" max="6152" width="6.7109375" style="108" customWidth="1"/>
    <col min="6153" max="6153" width="25.140625" style="108" customWidth="1"/>
    <col min="6154" max="6155" width="11.7109375" style="108" customWidth="1"/>
    <col min="6156" max="6156" width="6.7109375" style="108" customWidth="1"/>
    <col min="6157" max="6157" width="26.85546875" style="108" customWidth="1"/>
    <col min="6158" max="6158" width="25.140625" style="108" customWidth="1"/>
    <col min="6159" max="6159" width="21.85546875" style="108" customWidth="1"/>
    <col min="6160" max="6160" width="15.140625" style="108" customWidth="1"/>
    <col min="6161" max="6161" width="3.42578125" style="108" customWidth="1"/>
    <col min="6162" max="6400" width="9.140625" style="108"/>
    <col min="6401" max="6401" width="7.5703125" style="108" customWidth="1"/>
    <col min="6402" max="6403" width="12.5703125" style="108" customWidth="1"/>
    <col min="6404" max="6404" width="33.5703125" style="108" customWidth="1"/>
    <col min="6405" max="6405" width="14.28515625" style="108" customWidth="1"/>
    <col min="6406" max="6406" width="31.85546875" style="108" customWidth="1"/>
    <col min="6407" max="6407" width="15.140625" style="108" customWidth="1"/>
    <col min="6408" max="6408" width="6.7109375" style="108" customWidth="1"/>
    <col min="6409" max="6409" width="25.140625" style="108" customWidth="1"/>
    <col min="6410" max="6411" width="11.7109375" style="108" customWidth="1"/>
    <col min="6412" max="6412" width="6.7109375" style="108" customWidth="1"/>
    <col min="6413" max="6413" width="26.85546875" style="108" customWidth="1"/>
    <col min="6414" max="6414" width="25.140625" style="108" customWidth="1"/>
    <col min="6415" max="6415" width="21.85546875" style="108" customWidth="1"/>
    <col min="6416" max="6416" width="15.140625" style="108" customWidth="1"/>
    <col min="6417" max="6417" width="3.42578125" style="108" customWidth="1"/>
    <col min="6418" max="6656" width="9.140625" style="108"/>
    <col min="6657" max="6657" width="7.5703125" style="108" customWidth="1"/>
    <col min="6658" max="6659" width="12.5703125" style="108" customWidth="1"/>
    <col min="6660" max="6660" width="33.5703125" style="108" customWidth="1"/>
    <col min="6661" max="6661" width="14.28515625" style="108" customWidth="1"/>
    <col min="6662" max="6662" width="31.85546875" style="108" customWidth="1"/>
    <col min="6663" max="6663" width="15.140625" style="108" customWidth="1"/>
    <col min="6664" max="6664" width="6.7109375" style="108" customWidth="1"/>
    <col min="6665" max="6665" width="25.140625" style="108" customWidth="1"/>
    <col min="6666" max="6667" width="11.7109375" style="108" customWidth="1"/>
    <col min="6668" max="6668" width="6.7109375" style="108" customWidth="1"/>
    <col min="6669" max="6669" width="26.85546875" style="108" customWidth="1"/>
    <col min="6670" max="6670" width="25.140625" style="108" customWidth="1"/>
    <col min="6671" max="6671" width="21.85546875" style="108" customWidth="1"/>
    <col min="6672" max="6672" width="15.140625" style="108" customWidth="1"/>
    <col min="6673" max="6673" width="3.42578125" style="108" customWidth="1"/>
    <col min="6674" max="6912" width="9.140625" style="108"/>
    <col min="6913" max="6913" width="7.5703125" style="108" customWidth="1"/>
    <col min="6914" max="6915" width="12.5703125" style="108" customWidth="1"/>
    <col min="6916" max="6916" width="33.5703125" style="108" customWidth="1"/>
    <col min="6917" max="6917" width="14.28515625" style="108" customWidth="1"/>
    <col min="6918" max="6918" width="31.85546875" style="108" customWidth="1"/>
    <col min="6919" max="6919" width="15.140625" style="108" customWidth="1"/>
    <col min="6920" max="6920" width="6.7109375" style="108" customWidth="1"/>
    <col min="6921" max="6921" width="25.140625" style="108" customWidth="1"/>
    <col min="6922" max="6923" width="11.7109375" style="108" customWidth="1"/>
    <col min="6924" max="6924" width="6.7109375" style="108" customWidth="1"/>
    <col min="6925" max="6925" width="26.85546875" style="108" customWidth="1"/>
    <col min="6926" max="6926" width="25.140625" style="108" customWidth="1"/>
    <col min="6927" max="6927" width="21.85546875" style="108" customWidth="1"/>
    <col min="6928" max="6928" width="15.140625" style="108" customWidth="1"/>
    <col min="6929" max="6929" width="3.42578125" style="108" customWidth="1"/>
    <col min="6930" max="7168" width="9.140625" style="108"/>
    <col min="7169" max="7169" width="7.5703125" style="108" customWidth="1"/>
    <col min="7170" max="7171" width="12.5703125" style="108" customWidth="1"/>
    <col min="7172" max="7172" width="33.5703125" style="108" customWidth="1"/>
    <col min="7173" max="7173" width="14.28515625" style="108" customWidth="1"/>
    <col min="7174" max="7174" width="31.85546875" style="108" customWidth="1"/>
    <col min="7175" max="7175" width="15.140625" style="108" customWidth="1"/>
    <col min="7176" max="7176" width="6.7109375" style="108" customWidth="1"/>
    <col min="7177" max="7177" width="25.140625" style="108" customWidth="1"/>
    <col min="7178" max="7179" width="11.7109375" style="108" customWidth="1"/>
    <col min="7180" max="7180" width="6.7109375" style="108" customWidth="1"/>
    <col min="7181" max="7181" width="26.85546875" style="108" customWidth="1"/>
    <col min="7182" max="7182" width="25.140625" style="108" customWidth="1"/>
    <col min="7183" max="7183" width="21.85546875" style="108" customWidth="1"/>
    <col min="7184" max="7184" width="15.140625" style="108" customWidth="1"/>
    <col min="7185" max="7185" width="3.42578125" style="108" customWidth="1"/>
    <col min="7186" max="7424" width="9.140625" style="108"/>
    <col min="7425" max="7425" width="7.5703125" style="108" customWidth="1"/>
    <col min="7426" max="7427" width="12.5703125" style="108" customWidth="1"/>
    <col min="7428" max="7428" width="33.5703125" style="108" customWidth="1"/>
    <col min="7429" max="7429" width="14.28515625" style="108" customWidth="1"/>
    <col min="7430" max="7430" width="31.85546875" style="108" customWidth="1"/>
    <col min="7431" max="7431" width="15.140625" style="108" customWidth="1"/>
    <col min="7432" max="7432" width="6.7109375" style="108" customWidth="1"/>
    <col min="7433" max="7433" width="25.140625" style="108" customWidth="1"/>
    <col min="7434" max="7435" width="11.7109375" style="108" customWidth="1"/>
    <col min="7436" max="7436" width="6.7109375" style="108" customWidth="1"/>
    <col min="7437" max="7437" width="26.85546875" style="108" customWidth="1"/>
    <col min="7438" max="7438" width="25.140625" style="108" customWidth="1"/>
    <col min="7439" max="7439" width="21.85546875" style="108" customWidth="1"/>
    <col min="7440" max="7440" width="15.140625" style="108" customWidth="1"/>
    <col min="7441" max="7441" width="3.42578125" style="108" customWidth="1"/>
    <col min="7442" max="7680" width="9.140625" style="108"/>
    <col min="7681" max="7681" width="7.5703125" style="108" customWidth="1"/>
    <col min="7682" max="7683" width="12.5703125" style="108" customWidth="1"/>
    <col min="7684" max="7684" width="33.5703125" style="108" customWidth="1"/>
    <col min="7685" max="7685" width="14.28515625" style="108" customWidth="1"/>
    <col min="7686" max="7686" width="31.85546875" style="108" customWidth="1"/>
    <col min="7687" max="7687" width="15.140625" style="108" customWidth="1"/>
    <col min="7688" max="7688" width="6.7109375" style="108" customWidth="1"/>
    <col min="7689" max="7689" width="25.140625" style="108" customWidth="1"/>
    <col min="7690" max="7691" width="11.7109375" style="108" customWidth="1"/>
    <col min="7692" max="7692" width="6.7109375" style="108" customWidth="1"/>
    <col min="7693" max="7693" width="26.85546875" style="108" customWidth="1"/>
    <col min="7694" max="7694" width="25.140625" style="108" customWidth="1"/>
    <col min="7695" max="7695" width="21.85546875" style="108" customWidth="1"/>
    <col min="7696" max="7696" width="15.140625" style="108" customWidth="1"/>
    <col min="7697" max="7697" width="3.42578125" style="108" customWidth="1"/>
    <col min="7698" max="7936" width="9.140625" style="108"/>
    <col min="7937" max="7937" width="7.5703125" style="108" customWidth="1"/>
    <col min="7938" max="7939" width="12.5703125" style="108" customWidth="1"/>
    <col min="7940" max="7940" width="33.5703125" style="108" customWidth="1"/>
    <col min="7941" max="7941" width="14.28515625" style="108" customWidth="1"/>
    <col min="7942" max="7942" width="31.85546875" style="108" customWidth="1"/>
    <col min="7943" max="7943" width="15.140625" style="108" customWidth="1"/>
    <col min="7944" max="7944" width="6.7109375" style="108" customWidth="1"/>
    <col min="7945" max="7945" width="25.140625" style="108" customWidth="1"/>
    <col min="7946" max="7947" width="11.7109375" style="108" customWidth="1"/>
    <col min="7948" max="7948" width="6.7109375" style="108" customWidth="1"/>
    <col min="7949" max="7949" width="26.85546875" style="108" customWidth="1"/>
    <col min="7950" max="7950" width="25.140625" style="108" customWidth="1"/>
    <col min="7951" max="7951" width="21.85546875" style="108" customWidth="1"/>
    <col min="7952" max="7952" width="15.140625" style="108" customWidth="1"/>
    <col min="7953" max="7953" width="3.42578125" style="108" customWidth="1"/>
    <col min="7954" max="8192" width="9.140625" style="108"/>
    <col min="8193" max="8193" width="7.5703125" style="108" customWidth="1"/>
    <col min="8194" max="8195" width="12.5703125" style="108" customWidth="1"/>
    <col min="8196" max="8196" width="33.5703125" style="108" customWidth="1"/>
    <col min="8197" max="8197" width="14.28515625" style="108" customWidth="1"/>
    <col min="8198" max="8198" width="31.85546875" style="108" customWidth="1"/>
    <col min="8199" max="8199" width="15.140625" style="108" customWidth="1"/>
    <col min="8200" max="8200" width="6.7109375" style="108" customWidth="1"/>
    <col min="8201" max="8201" width="25.140625" style="108" customWidth="1"/>
    <col min="8202" max="8203" width="11.7109375" style="108" customWidth="1"/>
    <col min="8204" max="8204" width="6.7109375" style="108" customWidth="1"/>
    <col min="8205" max="8205" width="26.85546875" style="108" customWidth="1"/>
    <col min="8206" max="8206" width="25.140625" style="108" customWidth="1"/>
    <col min="8207" max="8207" width="21.85546875" style="108" customWidth="1"/>
    <col min="8208" max="8208" width="15.140625" style="108" customWidth="1"/>
    <col min="8209" max="8209" width="3.42578125" style="108" customWidth="1"/>
    <col min="8210" max="8448" width="9.140625" style="108"/>
    <col min="8449" max="8449" width="7.5703125" style="108" customWidth="1"/>
    <col min="8450" max="8451" width="12.5703125" style="108" customWidth="1"/>
    <col min="8452" max="8452" width="33.5703125" style="108" customWidth="1"/>
    <col min="8453" max="8453" width="14.28515625" style="108" customWidth="1"/>
    <col min="8454" max="8454" width="31.85546875" style="108" customWidth="1"/>
    <col min="8455" max="8455" width="15.140625" style="108" customWidth="1"/>
    <col min="8456" max="8456" width="6.7109375" style="108" customWidth="1"/>
    <col min="8457" max="8457" width="25.140625" style="108" customWidth="1"/>
    <col min="8458" max="8459" width="11.7109375" style="108" customWidth="1"/>
    <col min="8460" max="8460" width="6.7109375" style="108" customWidth="1"/>
    <col min="8461" max="8461" width="26.85546875" style="108" customWidth="1"/>
    <col min="8462" max="8462" width="25.140625" style="108" customWidth="1"/>
    <col min="8463" max="8463" width="21.85546875" style="108" customWidth="1"/>
    <col min="8464" max="8464" width="15.140625" style="108" customWidth="1"/>
    <col min="8465" max="8465" width="3.42578125" style="108" customWidth="1"/>
    <col min="8466" max="8704" width="9.140625" style="108"/>
    <col min="8705" max="8705" width="7.5703125" style="108" customWidth="1"/>
    <col min="8706" max="8707" width="12.5703125" style="108" customWidth="1"/>
    <col min="8708" max="8708" width="33.5703125" style="108" customWidth="1"/>
    <col min="8709" max="8709" width="14.28515625" style="108" customWidth="1"/>
    <col min="8710" max="8710" width="31.85546875" style="108" customWidth="1"/>
    <col min="8711" max="8711" width="15.140625" style="108" customWidth="1"/>
    <col min="8712" max="8712" width="6.7109375" style="108" customWidth="1"/>
    <col min="8713" max="8713" width="25.140625" style="108" customWidth="1"/>
    <col min="8714" max="8715" width="11.7109375" style="108" customWidth="1"/>
    <col min="8716" max="8716" width="6.7109375" style="108" customWidth="1"/>
    <col min="8717" max="8717" width="26.85546875" style="108" customWidth="1"/>
    <col min="8718" max="8718" width="25.140625" style="108" customWidth="1"/>
    <col min="8719" max="8719" width="21.85546875" style="108" customWidth="1"/>
    <col min="8720" max="8720" width="15.140625" style="108" customWidth="1"/>
    <col min="8721" max="8721" width="3.42578125" style="108" customWidth="1"/>
    <col min="8722" max="8960" width="9.140625" style="108"/>
    <col min="8961" max="8961" width="7.5703125" style="108" customWidth="1"/>
    <col min="8962" max="8963" width="12.5703125" style="108" customWidth="1"/>
    <col min="8964" max="8964" width="33.5703125" style="108" customWidth="1"/>
    <col min="8965" max="8965" width="14.28515625" style="108" customWidth="1"/>
    <col min="8966" max="8966" width="31.85546875" style="108" customWidth="1"/>
    <col min="8967" max="8967" width="15.140625" style="108" customWidth="1"/>
    <col min="8968" max="8968" width="6.7109375" style="108" customWidth="1"/>
    <col min="8969" max="8969" width="25.140625" style="108" customWidth="1"/>
    <col min="8970" max="8971" width="11.7109375" style="108" customWidth="1"/>
    <col min="8972" max="8972" width="6.7109375" style="108" customWidth="1"/>
    <col min="8973" max="8973" width="26.85546875" style="108" customWidth="1"/>
    <col min="8974" max="8974" width="25.140625" style="108" customWidth="1"/>
    <col min="8975" max="8975" width="21.85546875" style="108" customWidth="1"/>
    <col min="8976" max="8976" width="15.140625" style="108" customWidth="1"/>
    <col min="8977" max="8977" width="3.42578125" style="108" customWidth="1"/>
    <col min="8978" max="9216" width="9.140625" style="108"/>
    <col min="9217" max="9217" width="7.5703125" style="108" customWidth="1"/>
    <col min="9218" max="9219" width="12.5703125" style="108" customWidth="1"/>
    <col min="9220" max="9220" width="33.5703125" style="108" customWidth="1"/>
    <col min="9221" max="9221" width="14.28515625" style="108" customWidth="1"/>
    <col min="9222" max="9222" width="31.85546875" style="108" customWidth="1"/>
    <col min="9223" max="9223" width="15.140625" style="108" customWidth="1"/>
    <col min="9224" max="9224" width="6.7109375" style="108" customWidth="1"/>
    <col min="9225" max="9225" width="25.140625" style="108" customWidth="1"/>
    <col min="9226" max="9227" width="11.7109375" style="108" customWidth="1"/>
    <col min="9228" max="9228" width="6.7109375" style="108" customWidth="1"/>
    <col min="9229" max="9229" width="26.85546875" style="108" customWidth="1"/>
    <col min="9230" max="9230" width="25.140625" style="108" customWidth="1"/>
    <col min="9231" max="9231" width="21.85546875" style="108" customWidth="1"/>
    <col min="9232" max="9232" width="15.140625" style="108" customWidth="1"/>
    <col min="9233" max="9233" width="3.42578125" style="108" customWidth="1"/>
    <col min="9234" max="9472" width="9.140625" style="108"/>
    <col min="9473" max="9473" width="7.5703125" style="108" customWidth="1"/>
    <col min="9474" max="9475" width="12.5703125" style="108" customWidth="1"/>
    <col min="9476" max="9476" width="33.5703125" style="108" customWidth="1"/>
    <col min="9477" max="9477" width="14.28515625" style="108" customWidth="1"/>
    <col min="9478" max="9478" width="31.85546875" style="108" customWidth="1"/>
    <col min="9479" max="9479" width="15.140625" style="108" customWidth="1"/>
    <col min="9480" max="9480" width="6.7109375" style="108" customWidth="1"/>
    <col min="9481" max="9481" width="25.140625" style="108" customWidth="1"/>
    <col min="9482" max="9483" width="11.7109375" style="108" customWidth="1"/>
    <col min="9484" max="9484" width="6.7109375" style="108" customWidth="1"/>
    <col min="9485" max="9485" width="26.85546875" style="108" customWidth="1"/>
    <col min="9486" max="9486" width="25.140625" style="108" customWidth="1"/>
    <col min="9487" max="9487" width="21.85546875" style="108" customWidth="1"/>
    <col min="9488" max="9488" width="15.140625" style="108" customWidth="1"/>
    <col min="9489" max="9489" width="3.42578125" style="108" customWidth="1"/>
    <col min="9490" max="9728" width="9.140625" style="108"/>
    <col min="9729" max="9729" width="7.5703125" style="108" customWidth="1"/>
    <col min="9730" max="9731" width="12.5703125" style="108" customWidth="1"/>
    <col min="9732" max="9732" width="33.5703125" style="108" customWidth="1"/>
    <col min="9733" max="9733" width="14.28515625" style="108" customWidth="1"/>
    <col min="9734" max="9734" width="31.85546875" style="108" customWidth="1"/>
    <col min="9735" max="9735" width="15.140625" style="108" customWidth="1"/>
    <col min="9736" max="9736" width="6.7109375" style="108" customWidth="1"/>
    <col min="9737" max="9737" width="25.140625" style="108" customWidth="1"/>
    <col min="9738" max="9739" width="11.7109375" style="108" customWidth="1"/>
    <col min="9740" max="9740" width="6.7109375" style="108" customWidth="1"/>
    <col min="9741" max="9741" width="26.85546875" style="108" customWidth="1"/>
    <col min="9742" max="9742" width="25.140625" style="108" customWidth="1"/>
    <col min="9743" max="9743" width="21.85546875" style="108" customWidth="1"/>
    <col min="9744" max="9744" width="15.140625" style="108" customWidth="1"/>
    <col min="9745" max="9745" width="3.42578125" style="108" customWidth="1"/>
    <col min="9746" max="9984" width="9.140625" style="108"/>
    <col min="9985" max="9985" width="7.5703125" style="108" customWidth="1"/>
    <col min="9986" max="9987" width="12.5703125" style="108" customWidth="1"/>
    <col min="9988" max="9988" width="33.5703125" style="108" customWidth="1"/>
    <col min="9989" max="9989" width="14.28515625" style="108" customWidth="1"/>
    <col min="9990" max="9990" width="31.85546875" style="108" customWidth="1"/>
    <col min="9991" max="9991" width="15.140625" style="108" customWidth="1"/>
    <col min="9992" max="9992" width="6.7109375" style="108" customWidth="1"/>
    <col min="9993" max="9993" width="25.140625" style="108" customWidth="1"/>
    <col min="9994" max="9995" width="11.7109375" style="108" customWidth="1"/>
    <col min="9996" max="9996" width="6.7109375" style="108" customWidth="1"/>
    <col min="9997" max="9997" width="26.85546875" style="108" customWidth="1"/>
    <col min="9998" max="9998" width="25.140625" style="108" customWidth="1"/>
    <col min="9999" max="9999" width="21.85546875" style="108" customWidth="1"/>
    <col min="10000" max="10000" width="15.140625" style="108" customWidth="1"/>
    <col min="10001" max="10001" width="3.42578125" style="108" customWidth="1"/>
    <col min="10002" max="10240" width="9.140625" style="108"/>
    <col min="10241" max="10241" width="7.5703125" style="108" customWidth="1"/>
    <col min="10242" max="10243" width="12.5703125" style="108" customWidth="1"/>
    <col min="10244" max="10244" width="33.5703125" style="108" customWidth="1"/>
    <col min="10245" max="10245" width="14.28515625" style="108" customWidth="1"/>
    <col min="10246" max="10246" width="31.85546875" style="108" customWidth="1"/>
    <col min="10247" max="10247" width="15.140625" style="108" customWidth="1"/>
    <col min="10248" max="10248" width="6.7109375" style="108" customWidth="1"/>
    <col min="10249" max="10249" width="25.140625" style="108" customWidth="1"/>
    <col min="10250" max="10251" width="11.7109375" style="108" customWidth="1"/>
    <col min="10252" max="10252" width="6.7109375" style="108" customWidth="1"/>
    <col min="10253" max="10253" width="26.85546875" style="108" customWidth="1"/>
    <col min="10254" max="10254" width="25.140625" style="108" customWidth="1"/>
    <col min="10255" max="10255" width="21.85546875" style="108" customWidth="1"/>
    <col min="10256" max="10256" width="15.140625" style="108" customWidth="1"/>
    <col min="10257" max="10257" width="3.42578125" style="108" customWidth="1"/>
    <col min="10258" max="10496" width="9.140625" style="108"/>
    <col min="10497" max="10497" width="7.5703125" style="108" customWidth="1"/>
    <col min="10498" max="10499" width="12.5703125" style="108" customWidth="1"/>
    <col min="10500" max="10500" width="33.5703125" style="108" customWidth="1"/>
    <col min="10501" max="10501" width="14.28515625" style="108" customWidth="1"/>
    <col min="10502" max="10502" width="31.85546875" style="108" customWidth="1"/>
    <col min="10503" max="10503" width="15.140625" style="108" customWidth="1"/>
    <col min="10504" max="10504" width="6.7109375" style="108" customWidth="1"/>
    <col min="10505" max="10505" width="25.140625" style="108" customWidth="1"/>
    <col min="10506" max="10507" width="11.7109375" style="108" customWidth="1"/>
    <col min="10508" max="10508" width="6.7109375" style="108" customWidth="1"/>
    <col min="10509" max="10509" width="26.85546875" style="108" customWidth="1"/>
    <col min="10510" max="10510" width="25.140625" style="108" customWidth="1"/>
    <col min="10511" max="10511" width="21.85546875" style="108" customWidth="1"/>
    <col min="10512" max="10512" width="15.140625" style="108" customWidth="1"/>
    <col min="10513" max="10513" width="3.42578125" style="108" customWidth="1"/>
    <col min="10514" max="10752" width="9.140625" style="108"/>
    <col min="10753" max="10753" width="7.5703125" style="108" customWidth="1"/>
    <col min="10754" max="10755" width="12.5703125" style="108" customWidth="1"/>
    <col min="10756" max="10756" width="33.5703125" style="108" customWidth="1"/>
    <col min="10757" max="10757" width="14.28515625" style="108" customWidth="1"/>
    <col min="10758" max="10758" width="31.85546875" style="108" customWidth="1"/>
    <col min="10759" max="10759" width="15.140625" style="108" customWidth="1"/>
    <col min="10760" max="10760" width="6.7109375" style="108" customWidth="1"/>
    <col min="10761" max="10761" width="25.140625" style="108" customWidth="1"/>
    <col min="10762" max="10763" width="11.7109375" style="108" customWidth="1"/>
    <col min="10764" max="10764" width="6.7109375" style="108" customWidth="1"/>
    <col min="10765" max="10765" width="26.85546875" style="108" customWidth="1"/>
    <col min="10766" max="10766" width="25.140625" style="108" customWidth="1"/>
    <col min="10767" max="10767" width="21.85546875" style="108" customWidth="1"/>
    <col min="10768" max="10768" width="15.140625" style="108" customWidth="1"/>
    <col min="10769" max="10769" width="3.42578125" style="108" customWidth="1"/>
    <col min="10770" max="11008" width="9.140625" style="108"/>
    <col min="11009" max="11009" width="7.5703125" style="108" customWidth="1"/>
    <col min="11010" max="11011" width="12.5703125" style="108" customWidth="1"/>
    <col min="11012" max="11012" width="33.5703125" style="108" customWidth="1"/>
    <col min="11013" max="11013" width="14.28515625" style="108" customWidth="1"/>
    <col min="11014" max="11014" width="31.85546875" style="108" customWidth="1"/>
    <col min="11015" max="11015" width="15.140625" style="108" customWidth="1"/>
    <col min="11016" max="11016" width="6.7109375" style="108" customWidth="1"/>
    <col min="11017" max="11017" width="25.140625" style="108" customWidth="1"/>
    <col min="11018" max="11019" width="11.7109375" style="108" customWidth="1"/>
    <col min="11020" max="11020" width="6.7109375" style="108" customWidth="1"/>
    <col min="11021" max="11021" width="26.85546875" style="108" customWidth="1"/>
    <col min="11022" max="11022" width="25.140625" style="108" customWidth="1"/>
    <col min="11023" max="11023" width="21.85546875" style="108" customWidth="1"/>
    <col min="11024" max="11024" width="15.140625" style="108" customWidth="1"/>
    <col min="11025" max="11025" width="3.42578125" style="108" customWidth="1"/>
    <col min="11026" max="11264" width="9.140625" style="108"/>
    <col min="11265" max="11265" width="7.5703125" style="108" customWidth="1"/>
    <col min="11266" max="11267" width="12.5703125" style="108" customWidth="1"/>
    <col min="11268" max="11268" width="33.5703125" style="108" customWidth="1"/>
    <col min="11269" max="11269" width="14.28515625" style="108" customWidth="1"/>
    <col min="11270" max="11270" width="31.85546875" style="108" customWidth="1"/>
    <col min="11271" max="11271" width="15.140625" style="108" customWidth="1"/>
    <col min="11272" max="11272" width="6.7109375" style="108" customWidth="1"/>
    <col min="11273" max="11273" width="25.140625" style="108" customWidth="1"/>
    <col min="11274" max="11275" width="11.7109375" style="108" customWidth="1"/>
    <col min="11276" max="11276" width="6.7109375" style="108" customWidth="1"/>
    <col min="11277" max="11277" width="26.85546875" style="108" customWidth="1"/>
    <col min="11278" max="11278" width="25.140625" style="108" customWidth="1"/>
    <col min="11279" max="11279" width="21.85546875" style="108" customWidth="1"/>
    <col min="11280" max="11280" width="15.140625" style="108" customWidth="1"/>
    <col min="11281" max="11281" width="3.42578125" style="108" customWidth="1"/>
    <col min="11282" max="11520" width="9.140625" style="108"/>
    <col min="11521" max="11521" width="7.5703125" style="108" customWidth="1"/>
    <col min="11522" max="11523" width="12.5703125" style="108" customWidth="1"/>
    <col min="11524" max="11524" width="33.5703125" style="108" customWidth="1"/>
    <col min="11525" max="11525" width="14.28515625" style="108" customWidth="1"/>
    <col min="11526" max="11526" width="31.85546875" style="108" customWidth="1"/>
    <col min="11527" max="11527" width="15.140625" style="108" customWidth="1"/>
    <col min="11528" max="11528" width="6.7109375" style="108" customWidth="1"/>
    <col min="11529" max="11529" width="25.140625" style="108" customWidth="1"/>
    <col min="11530" max="11531" width="11.7109375" style="108" customWidth="1"/>
    <col min="11532" max="11532" width="6.7109375" style="108" customWidth="1"/>
    <col min="11533" max="11533" width="26.85546875" style="108" customWidth="1"/>
    <col min="11534" max="11534" width="25.140625" style="108" customWidth="1"/>
    <col min="11535" max="11535" width="21.85546875" style="108" customWidth="1"/>
    <col min="11536" max="11536" width="15.140625" style="108" customWidth="1"/>
    <col min="11537" max="11537" width="3.42578125" style="108" customWidth="1"/>
    <col min="11538" max="11776" width="9.140625" style="108"/>
    <col min="11777" max="11777" width="7.5703125" style="108" customWidth="1"/>
    <col min="11778" max="11779" width="12.5703125" style="108" customWidth="1"/>
    <col min="11780" max="11780" width="33.5703125" style="108" customWidth="1"/>
    <col min="11781" max="11781" width="14.28515625" style="108" customWidth="1"/>
    <col min="11782" max="11782" width="31.85546875" style="108" customWidth="1"/>
    <col min="11783" max="11783" width="15.140625" style="108" customWidth="1"/>
    <col min="11784" max="11784" width="6.7109375" style="108" customWidth="1"/>
    <col min="11785" max="11785" width="25.140625" style="108" customWidth="1"/>
    <col min="11786" max="11787" width="11.7109375" style="108" customWidth="1"/>
    <col min="11788" max="11788" width="6.7109375" style="108" customWidth="1"/>
    <col min="11789" max="11789" width="26.85546875" style="108" customWidth="1"/>
    <col min="11790" max="11790" width="25.140625" style="108" customWidth="1"/>
    <col min="11791" max="11791" width="21.85546875" style="108" customWidth="1"/>
    <col min="11792" max="11792" width="15.140625" style="108" customWidth="1"/>
    <col min="11793" max="11793" width="3.42578125" style="108" customWidth="1"/>
    <col min="11794" max="12032" width="9.140625" style="108"/>
    <col min="12033" max="12033" width="7.5703125" style="108" customWidth="1"/>
    <col min="12034" max="12035" width="12.5703125" style="108" customWidth="1"/>
    <col min="12036" max="12036" width="33.5703125" style="108" customWidth="1"/>
    <col min="12037" max="12037" width="14.28515625" style="108" customWidth="1"/>
    <col min="12038" max="12038" width="31.85546875" style="108" customWidth="1"/>
    <col min="12039" max="12039" width="15.140625" style="108" customWidth="1"/>
    <col min="12040" max="12040" width="6.7109375" style="108" customWidth="1"/>
    <col min="12041" max="12041" width="25.140625" style="108" customWidth="1"/>
    <col min="12042" max="12043" width="11.7109375" style="108" customWidth="1"/>
    <col min="12044" max="12044" width="6.7109375" style="108" customWidth="1"/>
    <col min="12045" max="12045" width="26.85546875" style="108" customWidth="1"/>
    <col min="12046" max="12046" width="25.140625" style="108" customWidth="1"/>
    <col min="12047" max="12047" width="21.85546875" style="108" customWidth="1"/>
    <col min="12048" max="12048" width="15.140625" style="108" customWidth="1"/>
    <col min="12049" max="12049" width="3.42578125" style="108" customWidth="1"/>
    <col min="12050" max="12288" width="9.140625" style="108"/>
    <col min="12289" max="12289" width="7.5703125" style="108" customWidth="1"/>
    <col min="12290" max="12291" width="12.5703125" style="108" customWidth="1"/>
    <col min="12292" max="12292" width="33.5703125" style="108" customWidth="1"/>
    <col min="12293" max="12293" width="14.28515625" style="108" customWidth="1"/>
    <col min="12294" max="12294" width="31.85546875" style="108" customWidth="1"/>
    <col min="12295" max="12295" width="15.140625" style="108" customWidth="1"/>
    <col min="12296" max="12296" width="6.7109375" style="108" customWidth="1"/>
    <col min="12297" max="12297" width="25.140625" style="108" customWidth="1"/>
    <col min="12298" max="12299" width="11.7109375" style="108" customWidth="1"/>
    <col min="12300" max="12300" width="6.7109375" style="108" customWidth="1"/>
    <col min="12301" max="12301" width="26.85546875" style="108" customWidth="1"/>
    <col min="12302" max="12302" width="25.140625" style="108" customWidth="1"/>
    <col min="12303" max="12303" width="21.85546875" style="108" customWidth="1"/>
    <col min="12304" max="12304" width="15.140625" style="108" customWidth="1"/>
    <col min="12305" max="12305" width="3.42578125" style="108" customWidth="1"/>
    <col min="12306" max="12544" width="9.140625" style="108"/>
    <col min="12545" max="12545" width="7.5703125" style="108" customWidth="1"/>
    <col min="12546" max="12547" width="12.5703125" style="108" customWidth="1"/>
    <col min="12548" max="12548" width="33.5703125" style="108" customWidth="1"/>
    <col min="12549" max="12549" width="14.28515625" style="108" customWidth="1"/>
    <col min="12550" max="12550" width="31.85546875" style="108" customWidth="1"/>
    <col min="12551" max="12551" width="15.140625" style="108" customWidth="1"/>
    <col min="12552" max="12552" width="6.7109375" style="108" customWidth="1"/>
    <col min="12553" max="12553" width="25.140625" style="108" customWidth="1"/>
    <col min="12554" max="12555" width="11.7109375" style="108" customWidth="1"/>
    <col min="12556" max="12556" width="6.7109375" style="108" customWidth="1"/>
    <col min="12557" max="12557" width="26.85546875" style="108" customWidth="1"/>
    <col min="12558" max="12558" width="25.140625" style="108" customWidth="1"/>
    <col min="12559" max="12559" width="21.85546875" style="108" customWidth="1"/>
    <col min="12560" max="12560" width="15.140625" style="108" customWidth="1"/>
    <col min="12561" max="12561" width="3.42578125" style="108" customWidth="1"/>
    <col min="12562" max="12800" width="9.140625" style="108"/>
    <col min="12801" max="12801" width="7.5703125" style="108" customWidth="1"/>
    <col min="12802" max="12803" width="12.5703125" style="108" customWidth="1"/>
    <col min="12804" max="12804" width="33.5703125" style="108" customWidth="1"/>
    <col min="12805" max="12805" width="14.28515625" style="108" customWidth="1"/>
    <col min="12806" max="12806" width="31.85546875" style="108" customWidth="1"/>
    <col min="12807" max="12807" width="15.140625" style="108" customWidth="1"/>
    <col min="12808" max="12808" width="6.7109375" style="108" customWidth="1"/>
    <col min="12809" max="12809" width="25.140625" style="108" customWidth="1"/>
    <col min="12810" max="12811" width="11.7109375" style="108" customWidth="1"/>
    <col min="12812" max="12812" width="6.7109375" style="108" customWidth="1"/>
    <col min="12813" max="12813" width="26.85546875" style="108" customWidth="1"/>
    <col min="12814" max="12814" width="25.140625" style="108" customWidth="1"/>
    <col min="12815" max="12815" width="21.85546875" style="108" customWidth="1"/>
    <col min="12816" max="12816" width="15.140625" style="108" customWidth="1"/>
    <col min="12817" max="12817" width="3.42578125" style="108" customWidth="1"/>
    <col min="12818" max="13056" width="9.140625" style="108"/>
    <col min="13057" max="13057" width="7.5703125" style="108" customWidth="1"/>
    <col min="13058" max="13059" width="12.5703125" style="108" customWidth="1"/>
    <col min="13060" max="13060" width="33.5703125" style="108" customWidth="1"/>
    <col min="13061" max="13061" width="14.28515625" style="108" customWidth="1"/>
    <col min="13062" max="13062" width="31.85546875" style="108" customWidth="1"/>
    <col min="13063" max="13063" width="15.140625" style="108" customWidth="1"/>
    <col min="13064" max="13064" width="6.7109375" style="108" customWidth="1"/>
    <col min="13065" max="13065" width="25.140625" style="108" customWidth="1"/>
    <col min="13066" max="13067" width="11.7109375" style="108" customWidth="1"/>
    <col min="13068" max="13068" width="6.7109375" style="108" customWidth="1"/>
    <col min="13069" max="13069" width="26.85546875" style="108" customWidth="1"/>
    <col min="13070" max="13070" width="25.140625" style="108" customWidth="1"/>
    <col min="13071" max="13071" width="21.85546875" style="108" customWidth="1"/>
    <col min="13072" max="13072" width="15.140625" style="108" customWidth="1"/>
    <col min="13073" max="13073" width="3.42578125" style="108" customWidth="1"/>
    <col min="13074" max="13312" width="9.140625" style="108"/>
    <col min="13313" max="13313" width="7.5703125" style="108" customWidth="1"/>
    <col min="13314" max="13315" width="12.5703125" style="108" customWidth="1"/>
    <col min="13316" max="13316" width="33.5703125" style="108" customWidth="1"/>
    <col min="13317" max="13317" width="14.28515625" style="108" customWidth="1"/>
    <col min="13318" max="13318" width="31.85546875" style="108" customWidth="1"/>
    <col min="13319" max="13319" width="15.140625" style="108" customWidth="1"/>
    <col min="13320" max="13320" width="6.7109375" style="108" customWidth="1"/>
    <col min="13321" max="13321" width="25.140625" style="108" customWidth="1"/>
    <col min="13322" max="13323" width="11.7109375" style="108" customWidth="1"/>
    <col min="13324" max="13324" width="6.7109375" style="108" customWidth="1"/>
    <col min="13325" max="13325" width="26.85546875" style="108" customWidth="1"/>
    <col min="13326" max="13326" width="25.140625" style="108" customWidth="1"/>
    <col min="13327" max="13327" width="21.85546875" style="108" customWidth="1"/>
    <col min="13328" max="13328" width="15.140625" style="108" customWidth="1"/>
    <col min="13329" max="13329" width="3.42578125" style="108" customWidth="1"/>
    <col min="13330" max="13568" width="9.140625" style="108"/>
    <col min="13569" max="13569" width="7.5703125" style="108" customWidth="1"/>
    <col min="13570" max="13571" width="12.5703125" style="108" customWidth="1"/>
    <col min="13572" max="13572" width="33.5703125" style="108" customWidth="1"/>
    <col min="13573" max="13573" width="14.28515625" style="108" customWidth="1"/>
    <col min="13574" max="13574" width="31.85546875" style="108" customWidth="1"/>
    <col min="13575" max="13575" width="15.140625" style="108" customWidth="1"/>
    <col min="13576" max="13576" width="6.7109375" style="108" customWidth="1"/>
    <col min="13577" max="13577" width="25.140625" style="108" customWidth="1"/>
    <col min="13578" max="13579" width="11.7109375" style="108" customWidth="1"/>
    <col min="13580" max="13580" width="6.7109375" style="108" customWidth="1"/>
    <col min="13581" max="13581" width="26.85546875" style="108" customWidth="1"/>
    <col min="13582" max="13582" width="25.140625" style="108" customWidth="1"/>
    <col min="13583" max="13583" width="21.85546875" style="108" customWidth="1"/>
    <col min="13584" max="13584" width="15.140625" style="108" customWidth="1"/>
    <col min="13585" max="13585" width="3.42578125" style="108" customWidth="1"/>
    <col min="13586" max="13824" width="9.140625" style="108"/>
    <col min="13825" max="13825" width="7.5703125" style="108" customWidth="1"/>
    <col min="13826" max="13827" width="12.5703125" style="108" customWidth="1"/>
    <col min="13828" max="13828" width="33.5703125" style="108" customWidth="1"/>
    <col min="13829" max="13829" width="14.28515625" style="108" customWidth="1"/>
    <col min="13830" max="13830" width="31.85546875" style="108" customWidth="1"/>
    <col min="13831" max="13831" width="15.140625" style="108" customWidth="1"/>
    <col min="13832" max="13832" width="6.7109375" style="108" customWidth="1"/>
    <col min="13833" max="13833" width="25.140625" style="108" customWidth="1"/>
    <col min="13834" max="13835" width="11.7109375" style="108" customWidth="1"/>
    <col min="13836" max="13836" width="6.7109375" style="108" customWidth="1"/>
    <col min="13837" max="13837" width="26.85546875" style="108" customWidth="1"/>
    <col min="13838" max="13838" width="25.140625" style="108" customWidth="1"/>
    <col min="13839" max="13839" width="21.85546875" style="108" customWidth="1"/>
    <col min="13840" max="13840" width="15.140625" style="108" customWidth="1"/>
    <col min="13841" max="13841" width="3.42578125" style="108" customWidth="1"/>
    <col min="13842" max="14080" width="9.140625" style="108"/>
    <col min="14081" max="14081" width="7.5703125" style="108" customWidth="1"/>
    <col min="14082" max="14083" width="12.5703125" style="108" customWidth="1"/>
    <col min="14084" max="14084" width="33.5703125" style="108" customWidth="1"/>
    <col min="14085" max="14085" width="14.28515625" style="108" customWidth="1"/>
    <col min="14086" max="14086" width="31.85546875" style="108" customWidth="1"/>
    <col min="14087" max="14087" width="15.140625" style="108" customWidth="1"/>
    <col min="14088" max="14088" width="6.7109375" style="108" customWidth="1"/>
    <col min="14089" max="14089" width="25.140625" style="108" customWidth="1"/>
    <col min="14090" max="14091" width="11.7109375" style="108" customWidth="1"/>
    <col min="14092" max="14092" width="6.7109375" style="108" customWidth="1"/>
    <col min="14093" max="14093" width="26.85546875" style="108" customWidth="1"/>
    <col min="14094" max="14094" width="25.140625" style="108" customWidth="1"/>
    <col min="14095" max="14095" width="21.85546875" style="108" customWidth="1"/>
    <col min="14096" max="14096" width="15.140625" style="108" customWidth="1"/>
    <col min="14097" max="14097" width="3.42578125" style="108" customWidth="1"/>
    <col min="14098" max="14336" width="9.140625" style="108"/>
    <col min="14337" max="14337" width="7.5703125" style="108" customWidth="1"/>
    <col min="14338" max="14339" width="12.5703125" style="108" customWidth="1"/>
    <col min="14340" max="14340" width="33.5703125" style="108" customWidth="1"/>
    <col min="14341" max="14341" width="14.28515625" style="108" customWidth="1"/>
    <col min="14342" max="14342" width="31.85546875" style="108" customWidth="1"/>
    <col min="14343" max="14343" width="15.140625" style="108" customWidth="1"/>
    <col min="14344" max="14344" width="6.7109375" style="108" customWidth="1"/>
    <col min="14345" max="14345" width="25.140625" style="108" customWidth="1"/>
    <col min="14346" max="14347" width="11.7109375" style="108" customWidth="1"/>
    <col min="14348" max="14348" width="6.7109375" style="108" customWidth="1"/>
    <col min="14349" max="14349" width="26.85546875" style="108" customWidth="1"/>
    <col min="14350" max="14350" width="25.140625" style="108" customWidth="1"/>
    <col min="14351" max="14351" width="21.85546875" style="108" customWidth="1"/>
    <col min="14352" max="14352" width="15.140625" style="108" customWidth="1"/>
    <col min="14353" max="14353" width="3.42578125" style="108" customWidth="1"/>
    <col min="14354" max="14592" width="9.140625" style="108"/>
    <col min="14593" max="14593" width="7.5703125" style="108" customWidth="1"/>
    <col min="14594" max="14595" width="12.5703125" style="108" customWidth="1"/>
    <col min="14596" max="14596" width="33.5703125" style="108" customWidth="1"/>
    <col min="14597" max="14597" width="14.28515625" style="108" customWidth="1"/>
    <col min="14598" max="14598" width="31.85546875" style="108" customWidth="1"/>
    <col min="14599" max="14599" width="15.140625" style="108" customWidth="1"/>
    <col min="14600" max="14600" width="6.7109375" style="108" customWidth="1"/>
    <col min="14601" max="14601" width="25.140625" style="108" customWidth="1"/>
    <col min="14602" max="14603" width="11.7109375" style="108" customWidth="1"/>
    <col min="14604" max="14604" width="6.7109375" style="108" customWidth="1"/>
    <col min="14605" max="14605" width="26.85546875" style="108" customWidth="1"/>
    <col min="14606" max="14606" width="25.140625" style="108" customWidth="1"/>
    <col min="14607" max="14607" width="21.85546875" style="108" customWidth="1"/>
    <col min="14608" max="14608" width="15.140625" style="108" customWidth="1"/>
    <col min="14609" max="14609" width="3.42578125" style="108" customWidth="1"/>
    <col min="14610" max="14848" width="9.140625" style="108"/>
    <col min="14849" max="14849" width="7.5703125" style="108" customWidth="1"/>
    <col min="14850" max="14851" width="12.5703125" style="108" customWidth="1"/>
    <col min="14852" max="14852" width="33.5703125" style="108" customWidth="1"/>
    <col min="14853" max="14853" width="14.28515625" style="108" customWidth="1"/>
    <col min="14854" max="14854" width="31.85546875" style="108" customWidth="1"/>
    <col min="14855" max="14855" width="15.140625" style="108" customWidth="1"/>
    <col min="14856" max="14856" width="6.7109375" style="108" customWidth="1"/>
    <col min="14857" max="14857" width="25.140625" style="108" customWidth="1"/>
    <col min="14858" max="14859" width="11.7109375" style="108" customWidth="1"/>
    <col min="14860" max="14860" width="6.7109375" style="108" customWidth="1"/>
    <col min="14861" max="14861" width="26.85546875" style="108" customWidth="1"/>
    <col min="14862" max="14862" width="25.140625" style="108" customWidth="1"/>
    <col min="14863" max="14863" width="21.85546875" style="108" customWidth="1"/>
    <col min="14864" max="14864" width="15.140625" style="108" customWidth="1"/>
    <col min="14865" max="14865" width="3.42578125" style="108" customWidth="1"/>
    <col min="14866" max="15104" width="9.140625" style="108"/>
    <col min="15105" max="15105" width="7.5703125" style="108" customWidth="1"/>
    <col min="15106" max="15107" width="12.5703125" style="108" customWidth="1"/>
    <col min="15108" max="15108" width="33.5703125" style="108" customWidth="1"/>
    <col min="15109" max="15109" width="14.28515625" style="108" customWidth="1"/>
    <col min="15110" max="15110" width="31.85546875" style="108" customWidth="1"/>
    <col min="15111" max="15111" width="15.140625" style="108" customWidth="1"/>
    <col min="15112" max="15112" width="6.7109375" style="108" customWidth="1"/>
    <col min="15113" max="15113" width="25.140625" style="108" customWidth="1"/>
    <col min="15114" max="15115" width="11.7109375" style="108" customWidth="1"/>
    <col min="15116" max="15116" width="6.7109375" style="108" customWidth="1"/>
    <col min="15117" max="15117" width="26.85546875" style="108" customWidth="1"/>
    <col min="15118" max="15118" width="25.140625" style="108" customWidth="1"/>
    <col min="15119" max="15119" width="21.85546875" style="108" customWidth="1"/>
    <col min="15120" max="15120" width="15.140625" style="108" customWidth="1"/>
    <col min="15121" max="15121" width="3.42578125" style="108" customWidth="1"/>
    <col min="15122" max="15360" width="9.140625" style="108"/>
    <col min="15361" max="15361" width="7.5703125" style="108" customWidth="1"/>
    <col min="15362" max="15363" width="12.5703125" style="108" customWidth="1"/>
    <col min="15364" max="15364" width="33.5703125" style="108" customWidth="1"/>
    <col min="15365" max="15365" width="14.28515625" style="108" customWidth="1"/>
    <col min="15366" max="15366" width="31.85546875" style="108" customWidth="1"/>
    <col min="15367" max="15367" width="15.140625" style="108" customWidth="1"/>
    <col min="15368" max="15368" width="6.7109375" style="108" customWidth="1"/>
    <col min="15369" max="15369" width="25.140625" style="108" customWidth="1"/>
    <col min="15370" max="15371" width="11.7109375" style="108" customWidth="1"/>
    <col min="15372" max="15372" width="6.7109375" style="108" customWidth="1"/>
    <col min="15373" max="15373" width="26.85546875" style="108" customWidth="1"/>
    <col min="15374" max="15374" width="25.140625" style="108" customWidth="1"/>
    <col min="15375" max="15375" width="21.85546875" style="108" customWidth="1"/>
    <col min="15376" max="15376" width="15.140625" style="108" customWidth="1"/>
    <col min="15377" max="15377" width="3.42578125" style="108" customWidth="1"/>
    <col min="15378" max="15616" width="9.140625" style="108"/>
    <col min="15617" max="15617" width="7.5703125" style="108" customWidth="1"/>
    <col min="15618" max="15619" width="12.5703125" style="108" customWidth="1"/>
    <col min="15620" max="15620" width="33.5703125" style="108" customWidth="1"/>
    <col min="15621" max="15621" width="14.28515625" style="108" customWidth="1"/>
    <col min="15622" max="15622" width="31.85546875" style="108" customWidth="1"/>
    <col min="15623" max="15623" width="15.140625" style="108" customWidth="1"/>
    <col min="15624" max="15624" width="6.7109375" style="108" customWidth="1"/>
    <col min="15625" max="15625" width="25.140625" style="108" customWidth="1"/>
    <col min="15626" max="15627" width="11.7109375" style="108" customWidth="1"/>
    <col min="15628" max="15628" width="6.7109375" style="108" customWidth="1"/>
    <col min="15629" max="15629" width="26.85546875" style="108" customWidth="1"/>
    <col min="15630" max="15630" width="25.140625" style="108" customWidth="1"/>
    <col min="15631" max="15631" width="21.85546875" style="108" customWidth="1"/>
    <col min="15632" max="15632" width="15.140625" style="108" customWidth="1"/>
    <col min="15633" max="15633" width="3.42578125" style="108" customWidth="1"/>
    <col min="15634" max="15872" width="9.140625" style="108"/>
    <col min="15873" max="15873" width="7.5703125" style="108" customWidth="1"/>
    <col min="15874" max="15875" width="12.5703125" style="108" customWidth="1"/>
    <col min="15876" max="15876" width="33.5703125" style="108" customWidth="1"/>
    <col min="15877" max="15877" width="14.28515625" style="108" customWidth="1"/>
    <col min="15878" max="15878" width="31.85546875" style="108" customWidth="1"/>
    <col min="15879" max="15879" width="15.140625" style="108" customWidth="1"/>
    <col min="15880" max="15880" width="6.7109375" style="108" customWidth="1"/>
    <col min="15881" max="15881" width="25.140625" style="108" customWidth="1"/>
    <col min="15882" max="15883" width="11.7109375" style="108" customWidth="1"/>
    <col min="15884" max="15884" width="6.7109375" style="108" customWidth="1"/>
    <col min="15885" max="15885" width="26.85546875" style="108" customWidth="1"/>
    <col min="15886" max="15886" width="25.140625" style="108" customWidth="1"/>
    <col min="15887" max="15887" width="21.85546875" style="108" customWidth="1"/>
    <col min="15888" max="15888" width="15.140625" style="108" customWidth="1"/>
    <col min="15889" max="15889" width="3.42578125" style="108" customWidth="1"/>
    <col min="15890" max="16128" width="9.140625" style="108"/>
    <col min="16129" max="16129" width="7.5703125" style="108" customWidth="1"/>
    <col min="16130" max="16131" width="12.5703125" style="108" customWidth="1"/>
    <col min="16132" max="16132" width="33.5703125" style="108" customWidth="1"/>
    <col min="16133" max="16133" width="14.28515625" style="108" customWidth="1"/>
    <col min="16134" max="16134" width="31.85546875" style="108" customWidth="1"/>
    <col min="16135" max="16135" width="15.140625" style="108" customWidth="1"/>
    <col min="16136" max="16136" width="6.7109375" style="108" customWidth="1"/>
    <col min="16137" max="16137" width="25.140625" style="108" customWidth="1"/>
    <col min="16138" max="16139" width="11.7109375" style="108" customWidth="1"/>
    <col min="16140" max="16140" width="6.7109375" style="108" customWidth="1"/>
    <col min="16141" max="16141" width="26.85546875" style="108" customWidth="1"/>
    <col min="16142" max="16142" width="25.140625" style="108" customWidth="1"/>
    <col min="16143" max="16143" width="21.85546875" style="108" customWidth="1"/>
    <col min="16144" max="16144" width="15.140625" style="108" customWidth="1"/>
    <col min="16145" max="16145" width="3.42578125" style="108" customWidth="1"/>
    <col min="16146" max="16384" width="9.140625" style="108"/>
  </cols>
  <sheetData>
    <row r="1" spans="1:17" ht="20.100000000000001" hidden="1" customHeight="1" outlineLevel="1">
      <c r="A1" s="164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ht="15" hidden="1" customHeight="1" outlineLevel="1">
      <c r="A2" s="164"/>
      <c r="B2" s="186" t="s">
        <v>117</v>
      </c>
      <c r="C2" s="186"/>
      <c r="D2" s="187" t="s">
        <v>118</v>
      </c>
      <c r="E2" s="18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ht="15" hidden="1" customHeight="1" outlineLevel="1">
      <c r="A3" s="164"/>
      <c r="B3" s="186" t="s">
        <v>119</v>
      </c>
      <c r="C3" s="186"/>
      <c r="D3" s="187" t="s">
        <v>120</v>
      </c>
      <c r="E3" s="187"/>
      <c r="F3" s="107"/>
      <c r="G3" s="107"/>
      <c r="H3" s="107"/>
      <c r="I3" s="107"/>
      <c r="J3" s="107"/>
      <c r="K3" s="107"/>
      <c r="L3" s="107"/>
      <c r="M3" s="107"/>
      <c r="N3" s="107"/>
      <c r="O3" s="109" t="s">
        <v>121</v>
      </c>
      <c r="P3" s="110">
        <v>43568.415856481479</v>
      </c>
      <c r="Q3" s="107"/>
    </row>
    <row r="4" spans="1:17" ht="15" hidden="1" customHeight="1" outlineLevel="1">
      <c r="A4" s="164"/>
      <c r="B4" s="186" t="s">
        <v>122</v>
      </c>
      <c r="C4" s="186"/>
      <c r="D4" s="187" t="s">
        <v>123</v>
      </c>
      <c r="E4" s="187"/>
      <c r="F4" s="107"/>
      <c r="G4" s="107"/>
      <c r="H4" s="107"/>
      <c r="I4" s="107"/>
      <c r="J4" s="107"/>
      <c r="K4" s="107"/>
      <c r="L4" s="107"/>
      <c r="M4" s="107"/>
      <c r="N4" s="107"/>
      <c r="O4" s="109" t="s">
        <v>124</v>
      </c>
      <c r="P4" s="111" t="s">
        <v>125</v>
      </c>
      <c r="Q4" s="107"/>
    </row>
    <row r="5" spans="1:17" ht="15" hidden="1" customHeight="1" outlineLevel="1">
      <c r="A5" s="164"/>
      <c r="B5" s="186" t="s">
        <v>126</v>
      </c>
      <c r="C5" s="186"/>
      <c r="D5" s="187" t="s">
        <v>127</v>
      </c>
      <c r="E5" s="18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</row>
    <row r="6" spans="1:17" ht="15" hidden="1" customHeight="1" outlineLevel="1">
      <c r="A6" s="164"/>
      <c r="B6" s="186" t="s">
        <v>128</v>
      </c>
      <c r="C6" s="186"/>
      <c r="D6" s="187" t="s">
        <v>129</v>
      </c>
      <c r="E6" s="18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</row>
    <row r="7" spans="1:17" ht="15" hidden="1" customHeight="1" outlineLevel="1">
      <c r="A7" s="164"/>
      <c r="B7" s="186" t="s">
        <v>130</v>
      </c>
      <c r="C7" s="186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</row>
    <row r="8" spans="1:17" ht="20.100000000000001" hidden="1" customHeight="1" outlineLevel="1">
      <c r="A8" s="164"/>
      <c r="B8" s="190" t="s">
        <v>131</v>
      </c>
      <c r="C8" s="190"/>
      <c r="D8" s="190"/>
      <c r="E8" s="190"/>
      <c r="F8" s="190"/>
      <c r="G8" s="190"/>
      <c r="H8" s="107"/>
      <c r="I8" s="107"/>
      <c r="J8" s="107"/>
      <c r="K8" s="107"/>
      <c r="L8" s="107"/>
      <c r="M8" s="107"/>
      <c r="N8" s="107"/>
      <c r="O8" s="107"/>
      <c r="P8" s="107"/>
      <c r="Q8" s="107"/>
    </row>
    <row r="9" spans="1:17" ht="20.100000000000001" hidden="1" customHeight="1" outlineLevel="1">
      <c r="A9" s="164"/>
      <c r="B9" s="188" t="s">
        <v>132</v>
      </c>
      <c r="C9" s="188"/>
      <c r="D9" s="188"/>
      <c r="E9" s="188"/>
      <c r="F9" s="188"/>
      <c r="G9" s="188"/>
      <c r="H9" s="107"/>
      <c r="I9" s="107"/>
      <c r="J9" s="107"/>
      <c r="K9" s="107"/>
      <c r="L9" s="107"/>
      <c r="M9" s="107"/>
      <c r="N9" s="107"/>
      <c r="O9" s="107"/>
      <c r="P9" s="107"/>
      <c r="Q9" s="107"/>
    </row>
    <row r="10" spans="1:17" ht="15" hidden="1" customHeight="1" outlineLevel="1">
      <c r="A10" s="164"/>
      <c r="B10" s="186" t="s">
        <v>130</v>
      </c>
      <c r="C10" s="186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</row>
    <row r="11" spans="1:17" ht="15" hidden="1" customHeight="1" outlineLevel="1">
      <c r="A11" s="164"/>
      <c r="B11" s="186" t="s">
        <v>130</v>
      </c>
      <c r="C11" s="186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</row>
    <row r="12" spans="1:17" ht="3.95" hidden="1" customHeight="1" outlineLevel="1">
      <c r="A12" s="164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</row>
    <row r="13" spans="1:17" ht="30" hidden="1" customHeight="1" outlineLevel="1">
      <c r="A13" s="164"/>
      <c r="B13" s="189" t="s">
        <v>133</v>
      </c>
      <c r="C13" s="189"/>
      <c r="D13" s="189"/>
      <c r="E13" s="189"/>
      <c r="F13" s="189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</row>
    <row r="14" spans="1:17" ht="3" customHeight="1" collapsed="1" thickBot="1">
      <c r="A14" s="164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</row>
    <row r="15" spans="1:17" ht="30" customHeight="1" thickBot="1">
      <c r="A15" s="165" t="s">
        <v>672</v>
      </c>
      <c r="B15" s="112" t="s">
        <v>134</v>
      </c>
      <c r="C15" s="112" t="s">
        <v>135</v>
      </c>
      <c r="D15" s="112" t="s">
        <v>136</v>
      </c>
      <c r="E15" s="112" t="s">
        <v>137</v>
      </c>
      <c r="F15" s="112" t="s">
        <v>138</v>
      </c>
      <c r="G15" s="112" t="s">
        <v>139</v>
      </c>
      <c r="H15" s="112" t="s">
        <v>140</v>
      </c>
      <c r="I15" s="112" t="s">
        <v>141</v>
      </c>
      <c r="J15" s="112" t="s">
        <v>142</v>
      </c>
      <c r="K15" s="112" t="s">
        <v>143</v>
      </c>
      <c r="L15" s="112" t="s">
        <v>144</v>
      </c>
      <c r="M15" s="112" t="s">
        <v>145</v>
      </c>
      <c r="N15" s="112" t="s">
        <v>146</v>
      </c>
      <c r="O15" s="112" t="s">
        <v>147</v>
      </c>
      <c r="P15" s="112" t="s">
        <v>148</v>
      </c>
      <c r="Q15" s="107"/>
    </row>
    <row r="16" spans="1:17" ht="20.100000000000001" customHeight="1">
      <c r="A16" s="164" t="s">
        <v>644</v>
      </c>
      <c r="B16" s="113">
        <v>43346</v>
      </c>
      <c r="C16" s="113">
        <v>43346</v>
      </c>
      <c r="D16" s="114" t="s">
        <v>149</v>
      </c>
      <c r="E16" s="114" t="s">
        <v>150</v>
      </c>
      <c r="F16" s="114" t="s">
        <v>151</v>
      </c>
      <c r="G16" s="115">
        <v>-1720.32</v>
      </c>
      <c r="H16" s="114" t="s">
        <v>123</v>
      </c>
      <c r="I16" s="114" t="s">
        <v>152</v>
      </c>
      <c r="J16" s="114">
        <v>180033</v>
      </c>
      <c r="K16" s="114" t="s">
        <v>130</v>
      </c>
      <c r="L16" s="114" t="s">
        <v>153</v>
      </c>
      <c r="M16" s="114" t="s">
        <v>154</v>
      </c>
      <c r="N16" s="114" t="s">
        <v>155</v>
      </c>
      <c r="O16" s="114" t="s">
        <v>130</v>
      </c>
      <c r="P16" s="116">
        <v>10301.700000000001</v>
      </c>
      <c r="Q16" s="107"/>
    </row>
    <row r="17" spans="1:17" ht="20.100000000000001" customHeight="1">
      <c r="A17" s="164" t="s">
        <v>646</v>
      </c>
      <c r="B17" s="113">
        <v>43346</v>
      </c>
      <c r="C17" s="113">
        <v>43346</v>
      </c>
      <c r="D17" s="114" t="s">
        <v>156</v>
      </c>
      <c r="E17" s="114" t="s">
        <v>157</v>
      </c>
      <c r="F17" s="114" t="s">
        <v>158</v>
      </c>
      <c r="G17" s="115">
        <v>-551.04</v>
      </c>
      <c r="H17" s="114" t="s">
        <v>123</v>
      </c>
      <c r="I17" s="114" t="s">
        <v>159</v>
      </c>
      <c r="J17" s="114" t="s">
        <v>160</v>
      </c>
      <c r="K17" s="114" t="s">
        <v>130</v>
      </c>
      <c r="L17" s="114" t="s">
        <v>130</v>
      </c>
      <c r="M17" s="114" t="s">
        <v>154</v>
      </c>
      <c r="N17" s="114" t="s">
        <v>161</v>
      </c>
      <c r="O17" s="114" t="s">
        <v>130</v>
      </c>
      <c r="P17" s="116">
        <v>9750.66</v>
      </c>
      <c r="Q17" s="107"/>
    </row>
    <row r="18" spans="1:17" ht="20.100000000000001" customHeight="1">
      <c r="A18" s="164" t="s">
        <v>647</v>
      </c>
      <c r="B18" s="113">
        <v>43346</v>
      </c>
      <c r="C18" s="113">
        <v>43346</v>
      </c>
      <c r="D18" s="114" t="s">
        <v>162</v>
      </c>
      <c r="E18" s="114" t="s">
        <v>163</v>
      </c>
      <c r="F18" s="114" t="s">
        <v>164</v>
      </c>
      <c r="G18" s="115">
        <v>-197.06</v>
      </c>
      <c r="H18" s="114" t="s">
        <v>123</v>
      </c>
      <c r="I18" s="114" t="s">
        <v>165</v>
      </c>
      <c r="J18" s="114" t="s">
        <v>166</v>
      </c>
      <c r="K18" s="114" t="s">
        <v>130</v>
      </c>
      <c r="L18" s="114" t="s">
        <v>130</v>
      </c>
      <c r="M18" s="114" t="s">
        <v>154</v>
      </c>
      <c r="N18" s="114" t="s">
        <v>167</v>
      </c>
      <c r="O18" s="114" t="s">
        <v>130</v>
      </c>
      <c r="P18" s="116">
        <v>9553.6</v>
      </c>
      <c r="Q18" s="107"/>
    </row>
    <row r="19" spans="1:17" ht="24" customHeight="1">
      <c r="A19" s="166" t="s">
        <v>649</v>
      </c>
      <c r="B19" s="113">
        <v>43350</v>
      </c>
      <c r="C19" s="113">
        <v>43350</v>
      </c>
      <c r="D19" s="114" t="s">
        <v>168</v>
      </c>
      <c r="E19" s="114" t="s">
        <v>169</v>
      </c>
      <c r="F19" s="114" t="s">
        <v>170</v>
      </c>
      <c r="G19" s="115">
        <v>16.850000000000001</v>
      </c>
      <c r="H19" s="114" t="s">
        <v>123</v>
      </c>
      <c r="I19" s="114" t="s">
        <v>171</v>
      </c>
      <c r="J19" s="114" t="s">
        <v>172</v>
      </c>
      <c r="K19" s="114" t="s">
        <v>130</v>
      </c>
      <c r="L19" s="114" t="s">
        <v>130</v>
      </c>
      <c r="M19" s="114" t="s">
        <v>130</v>
      </c>
      <c r="N19" s="114" t="s">
        <v>173</v>
      </c>
      <c r="O19" s="114" t="s">
        <v>130</v>
      </c>
      <c r="P19" s="116">
        <v>9570.4500000000007</v>
      </c>
      <c r="Q19" s="107"/>
    </row>
    <row r="20" spans="1:17" ht="20.100000000000001" customHeight="1">
      <c r="A20" s="164" t="s">
        <v>654</v>
      </c>
      <c r="B20" s="113">
        <v>43354</v>
      </c>
      <c r="C20" s="113">
        <v>43354</v>
      </c>
      <c r="D20" s="114" t="s">
        <v>174</v>
      </c>
      <c r="E20" s="114" t="s">
        <v>175</v>
      </c>
      <c r="F20" s="114" t="s">
        <v>176</v>
      </c>
      <c r="G20" s="115">
        <v>30</v>
      </c>
      <c r="H20" s="114" t="s">
        <v>123</v>
      </c>
      <c r="I20" s="114" t="s">
        <v>151</v>
      </c>
      <c r="J20" s="114" t="s">
        <v>177</v>
      </c>
      <c r="K20" s="114" t="s">
        <v>130</v>
      </c>
      <c r="L20" s="114" t="s">
        <v>130</v>
      </c>
      <c r="M20" s="114" t="s">
        <v>178</v>
      </c>
      <c r="N20" s="114" t="s">
        <v>179</v>
      </c>
      <c r="O20" s="114" t="s">
        <v>130</v>
      </c>
      <c r="P20" s="116">
        <v>9600.4500000000007</v>
      </c>
      <c r="Q20" s="107"/>
    </row>
    <row r="21" spans="1:17" ht="23.1" customHeight="1">
      <c r="A21" s="164" t="s">
        <v>654</v>
      </c>
      <c r="B21" s="113">
        <v>43354</v>
      </c>
      <c r="C21" s="113">
        <v>43354</v>
      </c>
      <c r="D21" s="114" t="s">
        <v>180</v>
      </c>
      <c r="E21" s="114" t="s">
        <v>120</v>
      </c>
      <c r="F21" s="114" t="s">
        <v>181</v>
      </c>
      <c r="G21" s="115">
        <v>60</v>
      </c>
      <c r="H21" s="114" t="s">
        <v>123</v>
      </c>
      <c r="I21" s="114" t="s">
        <v>182</v>
      </c>
      <c r="J21" s="114" t="s">
        <v>183</v>
      </c>
      <c r="K21" s="114" t="s">
        <v>130</v>
      </c>
      <c r="L21" s="114" t="s">
        <v>130</v>
      </c>
      <c r="M21" s="114" t="s">
        <v>184</v>
      </c>
      <c r="N21" s="114" t="s">
        <v>185</v>
      </c>
      <c r="O21" s="114" t="s">
        <v>130</v>
      </c>
      <c r="P21" s="116">
        <v>9660.4500000000007</v>
      </c>
      <c r="Q21" s="107"/>
    </row>
    <row r="22" spans="1:17" ht="27" customHeight="1">
      <c r="A22" s="164" t="s">
        <v>654</v>
      </c>
      <c r="B22" s="113">
        <v>43355</v>
      </c>
      <c r="C22" s="113">
        <v>43355</v>
      </c>
      <c r="D22" s="114" t="s">
        <v>186</v>
      </c>
      <c r="E22" s="114" t="s">
        <v>120</v>
      </c>
      <c r="F22" s="114" t="s">
        <v>187</v>
      </c>
      <c r="G22" s="115">
        <v>30</v>
      </c>
      <c r="H22" s="114" t="s">
        <v>123</v>
      </c>
      <c r="I22" s="114" t="s">
        <v>151</v>
      </c>
      <c r="J22" s="114" t="s">
        <v>177</v>
      </c>
      <c r="K22" s="114" t="s">
        <v>130</v>
      </c>
      <c r="L22" s="114" t="s">
        <v>130</v>
      </c>
      <c r="M22" s="114" t="s">
        <v>188</v>
      </c>
      <c r="N22" s="114" t="s">
        <v>189</v>
      </c>
      <c r="O22" s="114" t="s">
        <v>130</v>
      </c>
      <c r="P22" s="116">
        <v>9690.4500000000007</v>
      </c>
      <c r="Q22" s="107"/>
    </row>
    <row r="23" spans="1:17" ht="23.1" customHeight="1">
      <c r="A23" s="164" t="s">
        <v>654</v>
      </c>
      <c r="B23" s="113">
        <v>43355</v>
      </c>
      <c r="C23" s="113">
        <v>43355</v>
      </c>
      <c r="D23" s="114" t="s">
        <v>190</v>
      </c>
      <c r="E23" s="114" t="s">
        <v>191</v>
      </c>
      <c r="F23" s="114" t="s">
        <v>192</v>
      </c>
      <c r="G23" s="115">
        <v>30</v>
      </c>
      <c r="H23" s="114" t="s">
        <v>123</v>
      </c>
      <c r="I23" s="114" t="s">
        <v>193</v>
      </c>
      <c r="J23" s="114" t="s">
        <v>177</v>
      </c>
      <c r="K23" s="114" t="s">
        <v>130</v>
      </c>
      <c r="L23" s="114" t="s">
        <v>194</v>
      </c>
      <c r="M23" s="114" t="s">
        <v>195</v>
      </c>
      <c r="N23" s="114" t="s">
        <v>196</v>
      </c>
      <c r="O23" s="114" t="s">
        <v>130</v>
      </c>
      <c r="P23" s="116">
        <v>9720.4500000000007</v>
      </c>
      <c r="Q23" s="107"/>
    </row>
    <row r="24" spans="1:17" ht="50.1" customHeight="1">
      <c r="A24" s="164" t="s">
        <v>654</v>
      </c>
      <c r="B24" s="113">
        <v>43355</v>
      </c>
      <c r="C24" s="113">
        <v>43355</v>
      </c>
      <c r="D24" s="114" t="s">
        <v>197</v>
      </c>
      <c r="E24" s="114" t="s">
        <v>191</v>
      </c>
      <c r="F24" s="114" t="s">
        <v>198</v>
      </c>
      <c r="G24" s="115">
        <v>30</v>
      </c>
      <c r="H24" s="114" t="s">
        <v>123</v>
      </c>
      <c r="I24" s="114" t="s">
        <v>199</v>
      </c>
      <c r="J24" s="114" t="s">
        <v>183</v>
      </c>
      <c r="K24" s="114" t="s">
        <v>130</v>
      </c>
      <c r="L24" s="114" t="s">
        <v>200</v>
      </c>
      <c r="M24" s="114" t="s">
        <v>201</v>
      </c>
      <c r="N24" s="114" t="s">
        <v>202</v>
      </c>
      <c r="O24" s="114" t="s">
        <v>130</v>
      </c>
      <c r="P24" s="116">
        <v>9750.4500000000007</v>
      </c>
      <c r="Q24" s="107"/>
    </row>
    <row r="25" spans="1:17" ht="20.100000000000001" customHeight="1">
      <c r="A25" s="164" t="s">
        <v>654</v>
      </c>
      <c r="B25" s="113">
        <v>43355</v>
      </c>
      <c r="C25" s="113">
        <v>43355</v>
      </c>
      <c r="D25" s="114" t="s">
        <v>203</v>
      </c>
      <c r="E25" s="114" t="s">
        <v>150</v>
      </c>
      <c r="F25" s="114" t="s">
        <v>204</v>
      </c>
      <c r="G25" s="115">
        <v>30</v>
      </c>
      <c r="H25" s="114" t="s">
        <v>123</v>
      </c>
      <c r="I25" s="114" t="s">
        <v>151</v>
      </c>
      <c r="J25" s="114" t="s">
        <v>177</v>
      </c>
      <c r="K25" s="114" t="s">
        <v>130</v>
      </c>
      <c r="L25" s="114" t="s">
        <v>130</v>
      </c>
      <c r="M25" s="114" t="s">
        <v>205</v>
      </c>
      <c r="N25" s="114" t="s">
        <v>206</v>
      </c>
      <c r="O25" s="114" t="s">
        <v>130</v>
      </c>
      <c r="P25" s="116">
        <v>9780.4500000000007</v>
      </c>
      <c r="Q25" s="107"/>
    </row>
    <row r="26" spans="1:17" ht="20.100000000000001" customHeight="1">
      <c r="A26" s="164" t="s">
        <v>654</v>
      </c>
      <c r="B26" s="113">
        <v>43355</v>
      </c>
      <c r="C26" s="113">
        <v>43355</v>
      </c>
      <c r="D26" s="114" t="s">
        <v>207</v>
      </c>
      <c r="E26" s="114" t="s">
        <v>150</v>
      </c>
      <c r="F26" s="114" t="s">
        <v>208</v>
      </c>
      <c r="G26" s="115">
        <v>30</v>
      </c>
      <c r="H26" s="114" t="s">
        <v>123</v>
      </c>
      <c r="I26" s="114" t="s">
        <v>151</v>
      </c>
      <c r="J26" s="114" t="s">
        <v>177</v>
      </c>
      <c r="K26" s="114" t="s">
        <v>130</v>
      </c>
      <c r="L26" s="114" t="s">
        <v>130</v>
      </c>
      <c r="M26" s="114" t="s">
        <v>209</v>
      </c>
      <c r="N26" s="114" t="s">
        <v>210</v>
      </c>
      <c r="O26" s="114" t="s">
        <v>130</v>
      </c>
      <c r="P26" s="116">
        <v>9810.4500000000007</v>
      </c>
      <c r="Q26" s="107"/>
    </row>
    <row r="27" spans="1:17" ht="20.100000000000001" customHeight="1">
      <c r="A27" s="164" t="s">
        <v>654</v>
      </c>
      <c r="B27" s="113">
        <v>43355</v>
      </c>
      <c r="C27" s="113">
        <v>43355</v>
      </c>
      <c r="D27" s="114" t="s">
        <v>211</v>
      </c>
      <c r="E27" s="114" t="s">
        <v>120</v>
      </c>
      <c r="F27" s="114" t="s">
        <v>212</v>
      </c>
      <c r="G27" s="115">
        <v>30</v>
      </c>
      <c r="H27" s="114" t="s">
        <v>123</v>
      </c>
      <c r="I27" s="114" t="s">
        <v>151</v>
      </c>
      <c r="J27" s="114" t="s">
        <v>177</v>
      </c>
      <c r="K27" s="114" t="s">
        <v>130</v>
      </c>
      <c r="L27" s="114" t="s">
        <v>130</v>
      </c>
      <c r="M27" s="114" t="s">
        <v>213</v>
      </c>
      <c r="N27" s="114" t="s">
        <v>214</v>
      </c>
      <c r="O27" s="114" t="s">
        <v>130</v>
      </c>
      <c r="P27" s="116">
        <v>9840.4500000000007</v>
      </c>
      <c r="Q27" s="107"/>
    </row>
    <row r="28" spans="1:17" ht="27" customHeight="1">
      <c r="A28" s="164" t="s">
        <v>654</v>
      </c>
      <c r="B28" s="113">
        <v>43355</v>
      </c>
      <c r="C28" s="113">
        <v>43355</v>
      </c>
      <c r="D28" s="114" t="s">
        <v>215</v>
      </c>
      <c r="E28" s="114" t="s">
        <v>120</v>
      </c>
      <c r="F28" s="114" t="s">
        <v>216</v>
      </c>
      <c r="G28" s="115">
        <v>30</v>
      </c>
      <c r="H28" s="114" t="s">
        <v>123</v>
      </c>
      <c r="I28" s="114" t="s">
        <v>151</v>
      </c>
      <c r="J28" s="114" t="s">
        <v>177</v>
      </c>
      <c r="K28" s="114" t="s">
        <v>130</v>
      </c>
      <c r="L28" s="114" t="s">
        <v>130</v>
      </c>
      <c r="M28" s="114" t="s">
        <v>217</v>
      </c>
      <c r="N28" s="114" t="s">
        <v>218</v>
      </c>
      <c r="O28" s="114" t="s">
        <v>130</v>
      </c>
      <c r="P28" s="116">
        <v>9870.4500000000007</v>
      </c>
      <c r="Q28" s="107"/>
    </row>
    <row r="29" spans="1:17" ht="27" customHeight="1">
      <c r="A29" s="164" t="s">
        <v>654</v>
      </c>
      <c r="B29" s="113">
        <v>43355</v>
      </c>
      <c r="C29" s="113">
        <v>43355</v>
      </c>
      <c r="D29" s="114" t="s">
        <v>219</v>
      </c>
      <c r="E29" s="114" t="s">
        <v>120</v>
      </c>
      <c r="F29" s="114" t="s">
        <v>220</v>
      </c>
      <c r="G29" s="115">
        <v>30</v>
      </c>
      <c r="H29" s="114" t="s">
        <v>123</v>
      </c>
      <c r="I29" s="114" t="s">
        <v>151</v>
      </c>
      <c r="J29" s="114" t="s">
        <v>177</v>
      </c>
      <c r="K29" s="114" t="s">
        <v>130</v>
      </c>
      <c r="L29" s="114" t="s">
        <v>130</v>
      </c>
      <c r="M29" s="114" t="s">
        <v>221</v>
      </c>
      <c r="N29" s="114" t="s">
        <v>222</v>
      </c>
      <c r="O29" s="114" t="s">
        <v>130</v>
      </c>
      <c r="P29" s="116">
        <v>9900.4500000000007</v>
      </c>
      <c r="Q29" s="107"/>
    </row>
    <row r="30" spans="1:17" ht="20.100000000000001" customHeight="1">
      <c r="A30" s="164" t="s">
        <v>654</v>
      </c>
      <c r="B30" s="113">
        <v>43356</v>
      </c>
      <c r="C30" s="113">
        <v>43356</v>
      </c>
      <c r="D30" s="114" t="s">
        <v>223</v>
      </c>
      <c r="E30" s="114" t="s">
        <v>120</v>
      </c>
      <c r="F30" s="114" t="s">
        <v>224</v>
      </c>
      <c r="G30" s="115">
        <v>30</v>
      </c>
      <c r="H30" s="114" t="s">
        <v>123</v>
      </c>
      <c r="I30" s="114" t="s">
        <v>151</v>
      </c>
      <c r="J30" s="114" t="s">
        <v>177</v>
      </c>
      <c r="K30" s="114" t="s">
        <v>130</v>
      </c>
      <c r="L30" s="114" t="s">
        <v>130</v>
      </c>
      <c r="M30" s="114" t="s">
        <v>225</v>
      </c>
      <c r="N30" s="114" t="s">
        <v>226</v>
      </c>
      <c r="O30" s="114" t="s">
        <v>130</v>
      </c>
      <c r="P30" s="116">
        <v>9930.4500000000007</v>
      </c>
      <c r="Q30" s="107"/>
    </row>
    <row r="31" spans="1:17" ht="20.100000000000001" customHeight="1">
      <c r="A31" s="164" t="s">
        <v>654</v>
      </c>
      <c r="B31" s="113">
        <v>43356</v>
      </c>
      <c r="C31" s="113">
        <v>43356</v>
      </c>
      <c r="D31" s="114" t="s">
        <v>227</v>
      </c>
      <c r="E31" s="114" t="s">
        <v>191</v>
      </c>
      <c r="F31" s="114" t="s">
        <v>228</v>
      </c>
      <c r="G31" s="115">
        <v>30</v>
      </c>
      <c r="H31" s="114" t="s">
        <v>123</v>
      </c>
      <c r="I31" s="114" t="s">
        <v>151</v>
      </c>
      <c r="J31" s="114" t="s">
        <v>177</v>
      </c>
      <c r="K31" s="114" t="s">
        <v>130</v>
      </c>
      <c r="L31" s="114" t="s">
        <v>130</v>
      </c>
      <c r="M31" s="114" t="s">
        <v>229</v>
      </c>
      <c r="N31" s="114" t="s">
        <v>230</v>
      </c>
      <c r="O31" s="114" t="s">
        <v>130</v>
      </c>
      <c r="P31" s="116">
        <v>9960.4500000000007</v>
      </c>
      <c r="Q31" s="107"/>
    </row>
    <row r="32" spans="1:17" ht="27" customHeight="1">
      <c r="A32" s="164" t="s">
        <v>654</v>
      </c>
      <c r="B32" s="113">
        <v>43356</v>
      </c>
      <c r="C32" s="113">
        <v>43356</v>
      </c>
      <c r="D32" s="114" t="s">
        <v>231</v>
      </c>
      <c r="E32" s="114" t="s">
        <v>120</v>
      </c>
      <c r="F32" s="114" t="s">
        <v>232</v>
      </c>
      <c r="G32" s="115">
        <v>30</v>
      </c>
      <c r="H32" s="114" t="s">
        <v>123</v>
      </c>
      <c r="I32" s="114" t="s">
        <v>151</v>
      </c>
      <c r="J32" s="114" t="s">
        <v>177</v>
      </c>
      <c r="K32" s="114" t="s">
        <v>130</v>
      </c>
      <c r="L32" s="114" t="s">
        <v>130</v>
      </c>
      <c r="M32" s="114" t="s">
        <v>233</v>
      </c>
      <c r="N32" s="114" t="s">
        <v>234</v>
      </c>
      <c r="O32" s="114" t="s">
        <v>130</v>
      </c>
      <c r="P32" s="116">
        <v>9990.4500000000007</v>
      </c>
      <c r="Q32" s="107"/>
    </row>
    <row r="33" spans="1:17" ht="27" customHeight="1">
      <c r="A33" s="164" t="s">
        <v>654</v>
      </c>
      <c r="B33" s="113">
        <v>43356</v>
      </c>
      <c r="C33" s="113">
        <v>43356</v>
      </c>
      <c r="D33" s="114" t="s">
        <v>235</v>
      </c>
      <c r="E33" s="114" t="s">
        <v>150</v>
      </c>
      <c r="F33" s="114" t="s">
        <v>236</v>
      </c>
      <c r="G33" s="115">
        <v>30</v>
      </c>
      <c r="H33" s="114" t="s">
        <v>123</v>
      </c>
      <c r="I33" s="114" t="s">
        <v>237</v>
      </c>
      <c r="J33" s="114" t="s">
        <v>238</v>
      </c>
      <c r="K33" s="114" t="s">
        <v>130</v>
      </c>
      <c r="L33" s="114" t="s">
        <v>153</v>
      </c>
      <c r="M33" s="114" t="s">
        <v>239</v>
      </c>
      <c r="N33" s="114" t="s">
        <v>240</v>
      </c>
      <c r="O33" s="114" t="s">
        <v>130</v>
      </c>
      <c r="P33" s="116">
        <v>10020.450000000001</v>
      </c>
      <c r="Q33" s="107"/>
    </row>
    <row r="34" spans="1:17" ht="27" customHeight="1">
      <c r="A34" s="164" t="s">
        <v>654</v>
      </c>
      <c r="B34" s="113">
        <v>43356</v>
      </c>
      <c r="C34" s="113">
        <v>43356</v>
      </c>
      <c r="D34" s="114" t="s">
        <v>241</v>
      </c>
      <c r="E34" s="114" t="s">
        <v>150</v>
      </c>
      <c r="F34" s="114" t="s">
        <v>242</v>
      </c>
      <c r="G34" s="115">
        <v>30</v>
      </c>
      <c r="H34" s="114" t="s">
        <v>123</v>
      </c>
      <c r="I34" s="114" t="s">
        <v>243</v>
      </c>
      <c r="J34" s="114" t="s">
        <v>177</v>
      </c>
      <c r="K34" s="114" t="s">
        <v>130</v>
      </c>
      <c r="L34" s="114" t="s">
        <v>200</v>
      </c>
      <c r="M34" s="114" t="s">
        <v>244</v>
      </c>
      <c r="N34" s="114" t="s">
        <v>245</v>
      </c>
      <c r="O34" s="114" t="s">
        <v>130</v>
      </c>
      <c r="P34" s="116">
        <v>10050.450000000001</v>
      </c>
      <c r="Q34" s="107"/>
    </row>
    <row r="35" spans="1:17" ht="27" customHeight="1">
      <c r="A35" s="164" t="s">
        <v>654</v>
      </c>
      <c r="B35" s="113">
        <v>43356</v>
      </c>
      <c r="C35" s="113">
        <v>43356</v>
      </c>
      <c r="D35" s="114" t="s">
        <v>246</v>
      </c>
      <c r="E35" s="114" t="s">
        <v>120</v>
      </c>
      <c r="F35" s="114" t="s">
        <v>247</v>
      </c>
      <c r="G35" s="115">
        <v>30</v>
      </c>
      <c r="H35" s="114" t="s">
        <v>123</v>
      </c>
      <c r="I35" s="114" t="s">
        <v>151</v>
      </c>
      <c r="J35" s="114" t="s">
        <v>177</v>
      </c>
      <c r="K35" s="114" t="s">
        <v>130</v>
      </c>
      <c r="L35" s="114" t="s">
        <v>130</v>
      </c>
      <c r="M35" s="114" t="s">
        <v>248</v>
      </c>
      <c r="N35" s="114" t="s">
        <v>249</v>
      </c>
      <c r="O35" s="114" t="s">
        <v>130</v>
      </c>
      <c r="P35" s="116">
        <v>10080.450000000001</v>
      </c>
      <c r="Q35" s="107"/>
    </row>
    <row r="36" spans="1:17" ht="20.100000000000001" customHeight="1">
      <c r="A36" s="164" t="s">
        <v>654</v>
      </c>
      <c r="B36" s="113">
        <v>43356</v>
      </c>
      <c r="C36" s="113">
        <v>43356</v>
      </c>
      <c r="D36" s="114" t="s">
        <v>250</v>
      </c>
      <c r="E36" s="114" t="s">
        <v>120</v>
      </c>
      <c r="F36" s="114" t="s">
        <v>251</v>
      </c>
      <c r="G36" s="115">
        <v>30</v>
      </c>
      <c r="H36" s="114" t="s">
        <v>123</v>
      </c>
      <c r="I36" s="114" t="s">
        <v>151</v>
      </c>
      <c r="J36" s="114" t="s">
        <v>177</v>
      </c>
      <c r="K36" s="114" t="s">
        <v>130</v>
      </c>
      <c r="L36" s="114" t="s">
        <v>130</v>
      </c>
      <c r="M36" s="114" t="s">
        <v>252</v>
      </c>
      <c r="N36" s="114" t="s">
        <v>253</v>
      </c>
      <c r="O36" s="114" t="s">
        <v>130</v>
      </c>
      <c r="P36" s="116">
        <v>10110.450000000001</v>
      </c>
      <c r="Q36" s="107"/>
    </row>
    <row r="37" spans="1:17" ht="50.1" customHeight="1">
      <c r="A37" s="167" t="s">
        <v>655</v>
      </c>
      <c r="B37" s="113">
        <v>43357</v>
      </c>
      <c r="C37" s="113">
        <v>43357</v>
      </c>
      <c r="D37" s="114" t="s">
        <v>254</v>
      </c>
      <c r="E37" s="114" t="s">
        <v>255</v>
      </c>
      <c r="F37" s="114" t="s">
        <v>256</v>
      </c>
      <c r="G37" s="115">
        <v>117.27</v>
      </c>
      <c r="H37" s="114" t="s">
        <v>123</v>
      </c>
      <c r="I37" s="114" t="s">
        <v>257</v>
      </c>
      <c r="J37" s="114" t="s">
        <v>258</v>
      </c>
      <c r="K37" s="114" t="s">
        <v>259</v>
      </c>
      <c r="L37" s="114" t="s">
        <v>260</v>
      </c>
      <c r="M37" s="114" t="s">
        <v>261</v>
      </c>
      <c r="N37" s="114" t="s">
        <v>262</v>
      </c>
      <c r="O37" s="114" t="s">
        <v>130</v>
      </c>
      <c r="P37" s="116">
        <v>10227.719999999999</v>
      </c>
      <c r="Q37" s="107"/>
    </row>
    <row r="38" spans="1:17" ht="20.100000000000001" customHeight="1">
      <c r="A38" s="164" t="s">
        <v>654</v>
      </c>
      <c r="B38" s="113">
        <v>43357</v>
      </c>
      <c r="C38" s="113">
        <v>43357</v>
      </c>
      <c r="D38" s="114" t="s">
        <v>263</v>
      </c>
      <c r="E38" s="114" t="s">
        <v>150</v>
      </c>
      <c r="F38" s="114" t="s">
        <v>264</v>
      </c>
      <c r="G38" s="115">
        <v>30</v>
      </c>
      <c r="H38" s="114" t="s">
        <v>123</v>
      </c>
      <c r="I38" s="114" t="s">
        <v>151</v>
      </c>
      <c r="J38" s="114" t="s">
        <v>177</v>
      </c>
      <c r="K38" s="114" t="s">
        <v>130</v>
      </c>
      <c r="L38" s="114" t="s">
        <v>130</v>
      </c>
      <c r="M38" s="114" t="s">
        <v>265</v>
      </c>
      <c r="N38" s="114" t="s">
        <v>266</v>
      </c>
      <c r="O38" s="114" t="s">
        <v>130</v>
      </c>
      <c r="P38" s="116">
        <v>10257.719999999999</v>
      </c>
      <c r="Q38" s="107"/>
    </row>
    <row r="39" spans="1:17" ht="20.100000000000001" customHeight="1">
      <c r="A39" s="164" t="s">
        <v>654</v>
      </c>
      <c r="B39" s="113">
        <v>43360</v>
      </c>
      <c r="C39" s="113">
        <v>43358</v>
      </c>
      <c r="D39" s="114" t="s">
        <v>267</v>
      </c>
      <c r="E39" s="114" t="s">
        <v>120</v>
      </c>
      <c r="F39" s="114" t="s">
        <v>268</v>
      </c>
      <c r="G39" s="115">
        <v>30</v>
      </c>
      <c r="H39" s="114" t="s">
        <v>123</v>
      </c>
      <c r="I39" s="114" t="s">
        <v>269</v>
      </c>
      <c r="J39" s="114" t="s">
        <v>270</v>
      </c>
      <c r="K39" s="114" t="s">
        <v>130</v>
      </c>
      <c r="L39" s="114" t="s">
        <v>194</v>
      </c>
      <c r="M39" s="114" t="s">
        <v>271</v>
      </c>
      <c r="N39" s="114" t="s">
        <v>272</v>
      </c>
      <c r="O39" s="114" t="s">
        <v>130</v>
      </c>
      <c r="P39" s="116">
        <v>10287.719999999999</v>
      </c>
      <c r="Q39" s="107"/>
    </row>
    <row r="40" spans="1:17" ht="20.100000000000001" customHeight="1">
      <c r="A40" s="164" t="s">
        <v>654</v>
      </c>
      <c r="B40" s="113">
        <v>43360</v>
      </c>
      <c r="C40" s="113">
        <v>43360</v>
      </c>
      <c r="D40" s="114" t="s">
        <v>273</v>
      </c>
      <c r="E40" s="114" t="s">
        <v>120</v>
      </c>
      <c r="F40" s="114" t="s">
        <v>274</v>
      </c>
      <c r="G40" s="115">
        <v>30</v>
      </c>
      <c r="H40" s="114" t="s">
        <v>123</v>
      </c>
      <c r="I40" s="114" t="s">
        <v>151</v>
      </c>
      <c r="J40" s="114" t="s">
        <v>177</v>
      </c>
      <c r="K40" s="114" t="s">
        <v>130</v>
      </c>
      <c r="L40" s="114" t="s">
        <v>130</v>
      </c>
      <c r="M40" s="114" t="s">
        <v>275</v>
      </c>
      <c r="N40" s="114" t="s">
        <v>276</v>
      </c>
      <c r="O40" s="114" t="s">
        <v>130</v>
      </c>
      <c r="P40" s="116">
        <v>10317.719999999999</v>
      </c>
      <c r="Q40" s="107"/>
    </row>
    <row r="41" spans="1:17" ht="36" customHeight="1">
      <c r="A41" s="167" t="s">
        <v>655</v>
      </c>
      <c r="B41" s="113">
        <v>43361</v>
      </c>
      <c r="C41" s="113">
        <v>43361</v>
      </c>
      <c r="D41" s="114" t="s">
        <v>254</v>
      </c>
      <c r="E41" s="114" t="s">
        <v>255</v>
      </c>
      <c r="F41" s="114" t="s">
        <v>256</v>
      </c>
      <c r="G41" s="115">
        <v>163.56</v>
      </c>
      <c r="H41" s="114" t="s">
        <v>123</v>
      </c>
      <c r="I41" s="114" t="s">
        <v>277</v>
      </c>
      <c r="J41" s="114" t="s">
        <v>278</v>
      </c>
      <c r="K41" s="114" t="s">
        <v>259</v>
      </c>
      <c r="L41" s="114" t="s">
        <v>260</v>
      </c>
      <c r="M41" s="114" t="s">
        <v>279</v>
      </c>
      <c r="N41" s="114" t="s">
        <v>280</v>
      </c>
      <c r="O41" s="114" t="s">
        <v>130</v>
      </c>
      <c r="P41" s="116">
        <v>10481.280000000001</v>
      </c>
      <c r="Q41" s="107"/>
    </row>
    <row r="42" spans="1:17" ht="27" customHeight="1">
      <c r="A42" s="164" t="s">
        <v>654</v>
      </c>
      <c r="B42" s="113">
        <v>43362</v>
      </c>
      <c r="C42" s="113">
        <v>43362</v>
      </c>
      <c r="D42" s="114" t="s">
        <v>281</v>
      </c>
      <c r="E42" s="114" t="s">
        <v>282</v>
      </c>
      <c r="F42" s="114" t="s">
        <v>283</v>
      </c>
      <c r="G42" s="115">
        <v>30</v>
      </c>
      <c r="H42" s="114" t="s">
        <v>123</v>
      </c>
      <c r="I42" s="114" t="s">
        <v>284</v>
      </c>
      <c r="J42" s="114" t="s">
        <v>285</v>
      </c>
      <c r="K42" s="114" t="s">
        <v>286</v>
      </c>
      <c r="L42" s="114" t="s">
        <v>130</v>
      </c>
      <c r="M42" s="114" t="s">
        <v>287</v>
      </c>
      <c r="N42" s="114" t="s">
        <v>288</v>
      </c>
      <c r="O42" s="114" t="s">
        <v>130</v>
      </c>
      <c r="P42" s="116">
        <v>10511.28</v>
      </c>
      <c r="Q42" s="107"/>
    </row>
    <row r="43" spans="1:17" ht="27" customHeight="1">
      <c r="A43" s="164" t="s">
        <v>654</v>
      </c>
      <c r="B43" s="113">
        <v>43362</v>
      </c>
      <c r="C43" s="113">
        <v>43362</v>
      </c>
      <c r="D43" s="114" t="s">
        <v>289</v>
      </c>
      <c r="E43" s="114" t="s">
        <v>150</v>
      </c>
      <c r="F43" s="114" t="s">
        <v>290</v>
      </c>
      <c r="G43" s="115">
        <v>30</v>
      </c>
      <c r="H43" s="114" t="s">
        <v>123</v>
      </c>
      <c r="I43" s="114" t="s">
        <v>151</v>
      </c>
      <c r="J43" s="114" t="s">
        <v>177</v>
      </c>
      <c r="K43" s="114" t="s">
        <v>130</v>
      </c>
      <c r="L43" s="114" t="s">
        <v>130</v>
      </c>
      <c r="M43" s="114" t="s">
        <v>291</v>
      </c>
      <c r="N43" s="114" t="s">
        <v>292</v>
      </c>
      <c r="O43" s="114" t="s">
        <v>130</v>
      </c>
      <c r="P43" s="116">
        <v>10541.28</v>
      </c>
      <c r="Q43" s="107"/>
    </row>
    <row r="44" spans="1:17" ht="27" customHeight="1">
      <c r="A44" s="164" t="s">
        <v>654</v>
      </c>
      <c r="B44" s="113">
        <v>43362</v>
      </c>
      <c r="C44" s="113">
        <v>43362</v>
      </c>
      <c r="D44" s="114" t="s">
        <v>289</v>
      </c>
      <c r="E44" s="114" t="s">
        <v>150</v>
      </c>
      <c r="F44" s="114" t="s">
        <v>290</v>
      </c>
      <c r="G44" s="115">
        <v>30</v>
      </c>
      <c r="H44" s="114" t="s">
        <v>123</v>
      </c>
      <c r="I44" s="114" t="s">
        <v>151</v>
      </c>
      <c r="J44" s="114" t="s">
        <v>177</v>
      </c>
      <c r="K44" s="114" t="s">
        <v>130</v>
      </c>
      <c r="L44" s="114" t="s">
        <v>130</v>
      </c>
      <c r="M44" s="114" t="s">
        <v>293</v>
      </c>
      <c r="N44" s="114" t="s">
        <v>292</v>
      </c>
      <c r="O44" s="114" t="s">
        <v>130</v>
      </c>
      <c r="P44" s="116">
        <v>10571.28</v>
      </c>
      <c r="Q44" s="107"/>
    </row>
    <row r="45" spans="1:17" ht="27" customHeight="1">
      <c r="A45" s="164" t="s">
        <v>654</v>
      </c>
      <c r="B45" s="113">
        <v>43362</v>
      </c>
      <c r="C45" s="113">
        <v>43362</v>
      </c>
      <c r="D45" s="114" t="s">
        <v>294</v>
      </c>
      <c r="E45" s="114" t="s">
        <v>150</v>
      </c>
      <c r="F45" s="114" t="s">
        <v>295</v>
      </c>
      <c r="G45" s="115">
        <v>30</v>
      </c>
      <c r="H45" s="114" t="s">
        <v>123</v>
      </c>
      <c r="I45" s="114" t="s">
        <v>151</v>
      </c>
      <c r="J45" s="114" t="s">
        <v>177</v>
      </c>
      <c r="K45" s="114" t="s">
        <v>130</v>
      </c>
      <c r="L45" s="114" t="s">
        <v>130</v>
      </c>
      <c r="M45" s="114" t="s">
        <v>296</v>
      </c>
      <c r="N45" s="114" t="s">
        <v>297</v>
      </c>
      <c r="O45" s="114" t="s">
        <v>130</v>
      </c>
      <c r="P45" s="116">
        <v>10601.28</v>
      </c>
      <c r="Q45" s="107"/>
    </row>
    <row r="46" spans="1:17" ht="20.100000000000001" customHeight="1">
      <c r="A46" s="164" t="s">
        <v>656</v>
      </c>
      <c r="B46" s="113">
        <v>43363</v>
      </c>
      <c r="C46" s="113">
        <v>43363</v>
      </c>
      <c r="D46" s="114" t="s">
        <v>130</v>
      </c>
      <c r="E46" s="114" t="s">
        <v>130</v>
      </c>
      <c r="F46" s="114" t="s">
        <v>130</v>
      </c>
      <c r="G46" s="115">
        <v>-3</v>
      </c>
      <c r="H46" s="114" t="s">
        <v>123</v>
      </c>
      <c r="I46" s="114" t="s">
        <v>130</v>
      </c>
      <c r="J46" s="114" t="s">
        <v>298</v>
      </c>
      <c r="K46" s="114" t="s">
        <v>130</v>
      </c>
      <c r="L46" s="114" t="s">
        <v>299</v>
      </c>
      <c r="M46" s="114" t="s">
        <v>300</v>
      </c>
      <c r="N46" s="114" t="s">
        <v>301</v>
      </c>
      <c r="O46" s="114" t="s">
        <v>130</v>
      </c>
      <c r="P46" s="116">
        <v>10598.28</v>
      </c>
      <c r="Q46" s="107"/>
    </row>
    <row r="47" spans="1:17" ht="20.100000000000001" customHeight="1">
      <c r="A47" s="164" t="s">
        <v>654</v>
      </c>
      <c r="B47" s="113">
        <v>43363</v>
      </c>
      <c r="C47" s="113">
        <v>43363</v>
      </c>
      <c r="D47" s="114" t="s">
        <v>130</v>
      </c>
      <c r="E47" s="114" t="s">
        <v>130</v>
      </c>
      <c r="F47" s="114" t="s">
        <v>130</v>
      </c>
      <c r="G47" s="115">
        <v>4625</v>
      </c>
      <c r="H47" s="114" t="s">
        <v>123</v>
      </c>
      <c r="I47" s="114" t="s">
        <v>130</v>
      </c>
      <c r="J47" s="114" t="s">
        <v>302</v>
      </c>
      <c r="K47" s="114" t="s">
        <v>130</v>
      </c>
      <c r="L47" s="114" t="s">
        <v>303</v>
      </c>
      <c r="M47" s="114" t="s">
        <v>304</v>
      </c>
      <c r="N47" s="114" t="s">
        <v>305</v>
      </c>
      <c r="O47" s="114" t="s">
        <v>130</v>
      </c>
      <c r="P47" s="116">
        <v>15223.28</v>
      </c>
      <c r="Q47" s="107"/>
    </row>
    <row r="48" spans="1:17" ht="20.100000000000001" customHeight="1">
      <c r="A48" s="164" t="s">
        <v>656</v>
      </c>
      <c r="B48" s="113">
        <v>43363</v>
      </c>
      <c r="C48" s="113">
        <v>43363</v>
      </c>
      <c r="D48" s="114" t="s">
        <v>130</v>
      </c>
      <c r="E48" s="114" t="s">
        <v>130</v>
      </c>
      <c r="F48" s="114" t="s">
        <v>130</v>
      </c>
      <c r="G48" s="115">
        <v>-3</v>
      </c>
      <c r="H48" s="114" t="s">
        <v>123</v>
      </c>
      <c r="I48" s="114" t="s">
        <v>130</v>
      </c>
      <c r="J48" s="114" t="s">
        <v>298</v>
      </c>
      <c r="K48" s="114" t="s">
        <v>130</v>
      </c>
      <c r="L48" s="114" t="s">
        <v>299</v>
      </c>
      <c r="M48" s="114" t="s">
        <v>300</v>
      </c>
      <c r="N48" s="114" t="s">
        <v>306</v>
      </c>
      <c r="O48" s="114" t="s">
        <v>130</v>
      </c>
      <c r="P48" s="116">
        <v>15220.28</v>
      </c>
      <c r="Q48" s="107"/>
    </row>
    <row r="49" spans="1:17" ht="20.100000000000001" customHeight="1">
      <c r="A49" s="164" t="s">
        <v>654</v>
      </c>
      <c r="B49" s="113">
        <v>43363</v>
      </c>
      <c r="C49" s="113">
        <v>43363</v>
      </c>
      <c r="D49" s="114" t="s">
        <v>130</v>
      </c>
      <c r="E49" s="114" t="s">
        <v>130</v>
      </c>
      <c r="F49" s="114" t="s">
        <v>130</v>
      </c>
      <c r="G49" s="115">
        <v>30</v>
      </c>
      <c r="H49" s="114" t="s">
        <v>123</v>
      </c>
      <c r="I49" s="114" t="s">
        <v>130</v>
      </c>
      <c r="J49" s="114" t="s">
        <v>298</v>
      </c>
      <c r="K49" s="114" t="s">
        <v>130</v>
      </c>
      <c r="L49" s="114" t="s">
        <v>303</v>
      </c>
      <c r="M49" s="114" t="s">
        <v>307</v>
      </c>
      <c r="N49" s="114" t="s">
        <v>308</v>
      </c>
      <c r="O49" s="114" t="s">
        <v>130</v>
      </c>
      <c r="P49" s="116">
        <v>15250.28</v>
      </c>
      <c r="Q49" s="107"/>
    </row>
    <row r="50" spans="1:17" ht="20.100000000000001" customHeight="1">
      <c r="A50" s="164" t="s">
        <v>654</v>
      </c>
      <c r="B50" s="113">
        <v>43364</v>
      </c>
      <c r="C50" s="113">
        <v>43364</v>
      </c>
      <c r="D50" s="114" t="s">
        <v>309</v>
      </c>
      <c r="E50" s="114" t="s">
        <v>150</v>
      </c>
      <c r="F50" s="114" t="s">
        <v>310</v>
      </c>
      <c r="G50" s="115">
        <v>30</v>
      </c>
      <c r="H50" s="114" t="s">
        <v>123</v>
      </c>
      <c r="I50" s="114" t="s">
        <v>151</v>
      </c>
      <c r="J50" s="114" t="s">
        <v>177</v>
      </c>
      <c r="K50" s="114" t="s">
        <v>130</v>
      </c>
      <c r="L50" s="114" t="s">
        <v>130</v>
      </c>
      <c r="M50" s="114" t="s">
        <v>311</v>
      </c>
      <c r="N50" s="114" t="s">
        <v>312</v>
      </c>
      <c r="O50" s="114" t="s">
        <v>130</v>
      </c>
      <c r="P50" s="116">
        <v>15280.28</v>
      </c>
      <c r="Q50" s="107"/>
    </row>
    <row r="51" spans="1:17" ht="23.1" customHeight="1">
      <c r="A51" s="164" t="s">
        <v>657</v>
      </c>
      <c r="B51" s="113">
        <v>43367</v>
      </c>
      <c r="C51" s="113">
        <v>43367</v>
      </c>
      <c r="D51" s="114" t="s">
        <v>313</v>
      </c>
      <c r="E51" s="114" t="s">
        <v>150</v>
      </c>
      <c r="F51" s="114" t="s">
        <v>314</v>
      </c>
      <c r="G51" s="115">
        <v>-48</v>
      </c>
      <c r="H51" s="114" t="s">
        <v>123</v>
      </c>
      <c r="I51" s="114" t="s">
        <v>315</v>
      </c>
      <c r="J51" s="114" t="s">
        <v>316</v>
      </c>
      <c r="K51" s="114" t="s">
        <v>130</v>
      </c>
      <c r="L51" s="114" t="s">
        <v>130</v>
      </c>
      <c r="M51" s="114" t="s">
        <v>317</v>
      </c>
      <c r="N51" s="114" t="s">
        <v>318</v>
      </c>
      <c r="O51" s="114" t="s">
        <v>130</v>
      </c>
      <c r="P51" s="116">
        <v>15232.28</v>
      </c>
      <c r="Q51" s="107"/>
    </row>
    <row r="52" spans="1:17" ht="23.1" customHeight="1">
      <c r="A52" s="164" t="s">
        <v>657</v>
      </c>
      <c r="B52" s="113">
        <v>43367</v>
      </c>
      <c r="C52" s="113">
        <v>43367</v>
      </c>
      <c r="D52" s="114" t="s">
        <v>313</v>
      </c>
      <c r="E52" s="114" t="s">
        <v>150</v>
      </c>
      <c r="F52" s="114" t="s">
        <v>314</v>
      </c>
      <c r="G52" s="115">
        <v>-32</v>
      </c>
      <c r="H52" s="114" t="s">
        <v>123</v>
      </c>
      <c r="I52" s="114" t="s">
        <v>319</v>
      </c>
      <c r="J52" s="114" t="s">
        <v>320</v>
      </c>
      <c r="K52" s="114" t="s">
        <v>130</v>
      </c>
      <c r="L52" s="114" t="s">
        <v>130</v>
      </c>
      <c r="M52" s="114" t="s">
        <v>321</v>
      </c>
      <c r="N52" s="114" t="s">
        <v>322</v>
      </c>
      <c r="O52" s="114" t="s">
        <v>130</v>
      </c>
      <c r="P52" s="116">
        <v>15200.28</v>
      </c>
      <c r="Q52" s="107"/>
    </row>
    <row r="53" spans="1:17" ht="27" customHeight="1">
      <c r="A53" s="164" t="s">
        <v>644</v>
      </c>
      <c r="B53" s="113">
        <v>43367</v>
      </c>
      <c r="C53" s="113">
        <v>43367</v>
      </c>
      <c r="D53" s="114" t="s">
        <v>323</v>
      </c>
      <c r="E53" s="114" t="s">
        <v>120</v>
      </c>
      <c r="F53" s="114" t="s">
        <v>324</v>
      </c>
      <c r="G53" s="115">
        <v>-1993.4</v>
      </c>
      <c r="H53" s="114" t="s">
        <v>123</v>
      </c>
      <c r="I53" s="114" t="s">
        <v>325</v>
      </c>
      <c r="J53" s="114" t="s">
        <v>326</v>
      </c>
      <c r="K53" s="114" t="s">
        <v>130</v>
      </c>
      <c r="L53" s="114" t="s">
        <v>130</v>
      </c>
      <c r="M53" s="114" t="s">
        <v>327</v>
      </c>
      <c r="N53" s="114" t="s">
        <v>328</v>
      </c>
      <c r="O53" s="114" t="s">
        <v>130</v>
      </c>
      <c r="P53" s="116">
        <v>13206.88</v>
      </c>
      <c r="Q53" s="107"/>
    </row>
    <row r="54" spans="1:17" ht="23.1" customHeight="1">
      <c r="A54" s="164" t="s">
        <v>656</v>
      </c>
      <c r="B54" s="113">
        <v>43371</v>
      </c>
      <c r="C54" s="113">
        <v>43373</v>
      </c>
      <c r="D54" s="114" t="s">
        <v>130</v>
      </c>
      <c r="E54" s="114" t="s">
        <v>130</v>
      </c>
      <c r="F54" s="114" t="s">
        <v>130</v>
      </c>
      <c r="G54" s="115">
        <v>-5</v>
      </c>
      <c r="H54" s="114" t="s">
        <v>123</v>
      </c>
      <c r="I54" s="114" t="s">
        <v>130</v>
      </c>
      <c r="J54" s="114" t="s">
        <v>298</v>
      </c>
      <c r="K54" s="114" t="s">
        <v>130</v>
      </c>
      <c r="L54" s="114" t="s">
        <v>299</v>
      </c>
      <c r="M54" s="114" t="s">
        <v>329</v>
      </c>
      <c r="N54" s="114" t="s">
        <v>330</v>
      </c>
      <c r="O54" s="114" t="s">
        <v>130</v>
      </c>
      <c r="P54" s="116">
        <v>13201.88</v>
      </c>
      <c r="Q54" s="107"/>
    </row>
    <row r="55" spans="1:17" ht="20.100000000000001" customHeight="1">
      <c r="A55" s="164" t="s">
        <v>656</v>
      </c>
      <c r="B55" s="113">
        <v>43371</v>
      </c>
      <c r="C55" s="113">
        <v>43373</v>
      </c>
      <c r="D55" s="114" t="s">
        <v>130</v>
      </c>
      <c r="E55" s="114" t="s">
        <v>130</v>
      </c>
      <c r="F55" s="114" t="s">
        <v>130</v>
      </c>
      <c r="G55" s="115">
        <v>-6.36</v>
      </c>
      <c r="H55" s="114" t="s">
        <v>123</v>
      </c>
      <c r="I55" s="114" t="s">
        <v>130</v>
      </c>
      <c r="J55" s="114" t="s">
        <v>298</v>
      </c>
      <c r="K55" s="114" t="s">
        <v>130</v>
      </c>
      <c r="L55" s="114" t="s">
        <v>299</v>
      </c>
      <c r="M55" s="114" t="s">
        <v>331</v>
      </c>
      <c r="N55" s="114" t="s">
        <v>332</v>
      </c>
      <c r="O55" s="114" t="s">
        <v>130</v>
      </c>
      <c r="P55" s="116">
        <v>13195.52</v>
      </c>
      <c r="Q55" s="107"/>
    </row>
    <row r="56" spans="1:17" ht="20.100000000000001" customHeight="1">
      <c r="A56" s="164" t="s">
        <v>654</v>
      </c>
      <c r="B56" s="113">
        <v>43374</v>
      </c>
      <c r="C56" s="113">
        <v>43374</v>
      </c>
      <c r="D56" s="114" t="s">
        <v>333</v>
      </c>
      <c r="E56" s="114" t="s">
        <v>191</v>
      </c>
      <c r="F56" s="114" t="s">
        <v>334</v>
      </c>
      <c r="G56" s="115">
        <v>30</v>
      </c>
      <c r="H56" s="114" t="s">
        <v>123</v>
      </c>
      <c r="I56" s="114" t="s">
        <v>151</v>
      </c>
      <c r="J56" s="114" t="s">
        <v>177</v>
      </c>
      <c r="K56" s="114" t="s">
        <v>130</v>
      </c>
      <c r="L56" s="114" t="s">
        <v>130</v>
      </c>
      <c r="M56" s="114" t="s">
        <v>335</v>
      </c>
      <c r="N56" s="114" t="s">
        <v>336</v>
      </c>
      <c r="O56" s="114" t="s">
        <v>130</v>
      </c>
      <c r="P56" s="116">
        <v>13225.52</v>
      </c>
      <c r="Q56" s="107"/>
    </row>
    <row r="57" spans="1:17" ht="20.100000000000001" customHeight="1">
      <c r="A57" s="164" t="s">
        <v>654</v>
      </c>
      <c r="B57" s="113">
        <v>43378</v>
      </c>
      <c r="C57" s="113">
        <v>43378</v>
      </c>
      <c r="D57" s="114" t="s">
        <v>337</v>
      </c>
      <c r="E57" s="114" t="s">
        <v>120</v>
      </c>
      <c r="F57" s="114" t="s">
        <v>338</v>
      </c>
      <c r="G57" s="115">
        <v>30</v>
      </c>
      <c r="H57" s="114" t="s">
        <v>123</v>
      </c>
      <c r="I57" s="114" t="s">
        <v>151</v>
      </c>
      <c r="J57" s="114" t="s">
        <v>177</v>
      </c>
      <c r="K57" s="114" t="s">
        <v>130</v>
      </c>
      <c r="L57" s="114" t="s">
        <v>130</v>
      </c>
      <c r="M57" s="114" t="s">
        <v>339</v>
      </c>
      <c r="N57" s="114" t="s">
        <v>340</v>
      </c>
      <c r="O57" s="114" t="s">
        <v>130</v>
      </c>
      <c r="P57" s="116">
        <v>13255.52</v>
      </c>
      <c r="Q57" s="107"/>
    </row>
    <row r="58" spans="1:17" ht="23.1" customHeight="1">
      <c r="A58" s="164" t="s">
        <v>654</v>
      </c>
      <c r="B58" s="113">
        <v>43381</v>
      </c>
      <c r="C58" s="113">
        <v>43379</v>
      </c>
      <c r="D58" s="114" t="s">
        <v>341</v>
      </c>
      <c r="E58" s="114" t="s">
        <v>120</v>
      </c>
      <c r="F58" s="114" t="s">
        <v>342</v>
      </c>
      <c r="G58" s="115">
        <v>30</v>
      </c>
      <c r="H58" s="114" t="s">
        <v>123</v>
      </c>
      <c r="I58" s="114" t="s">
        <v>151</v>
      </c>
      <c r="J58" s="114" t="s">
        <v>177</v>
      </c>
      <c r="K58" s="114" t="s">
        <v>130</v>
      </c>
      <c r="L58" s="114" t="s">
        <v>130</v>
      </c>
      <c r="M58" s="114" t="s">
        <v>343</v>
      </c>
      <c r="N58" s="114" t="s">
        <v>344</v>
      </c>
      <c r="O58" s="114" t="s">
        <v>130</v>
      </c>
      <c r="P58" s="116">
        <v>13285.52</v>
      </c>
      <c r="Q58" s="107"/>
    </row>
    <row r="59" spans="1:17" ht="27" customHeight="1">
      <c r="A59" s="164" t="s">
        <v>654</v>
      </c>
      <c r="B59" s="113">
        <v>43381</v>
      </c>
      <c r="C59" s="113">
        <v>43381</v>
      </c>
      <c r="D59" s="114" t="s">
        <v>345</v>
      </c>
      <c r="E59" s="114" t="s">
        <v>346</v>
      </c>
      <c r="F59" s="114" t="s">
        <v>347</v>
      </c>
      <c r="G59" s="115">
        <v>30</v>
      </c>
      <c r="H59" s="114" t="s">
        <v>123</v>
      </c>
      <c r="I59" s="114" t="s">
        <v>151</v>
      </c>
      <c r="J59" s="114" t="s">
        <v>177</v>
      </c>
      <c r="K59" s="114" t="s">
        <v>130</v>
      </c>
      <c r="L59" s="114" t="s">
        <v>130</v>
      </c>
      <c r="M59" s="114" t="s">
        <v>348</v>
      </c>
      <c r="N59" s="114" t="s">
        <v>349</v>
      </c>
      <c r="O59" s="114" t="s">
        <v>130</v>
      </c>
      <c r="P59" s="116">
        <v>13315.52</v>
      </c>
      <c r="Q59" s="107"/>
    </row>
    <row r="60" spans="1:17" ht="20.100000000000001" customHeight="1">
      <c r="A60" s="164" t="s">
        <v>654</v>
      </c>
      <c r="B60" s="113">
        <v>43381</v>
      </c>
      <c r="C60" s="113">
        <v>43381</v>
      </c>
      <c r="D60" s="114" t="s">
        <v>350</v>
      </c>
      <c r="E60" s="114" t="s">
        <v>120</v>
      </c>
      <c r="F60" s="114" t="s">
        <v>351</v>
      </c>
      <c r="G60" s="115">
        <v>30</v>
      </c>
      <c r="H60" s="114" t="s">
        <v>123</v>
      </c>
      <c r="I60" s="114" t="s">
        <v>151</v>
      </c>
      <c r="J60" s="114" t="s">
        <v>177</v>
      </c>
      <c r="K60" s="114" t="s">
        <v>130</v>
      </c>
      <c r="L60" s="114" t="s">
        <v>130</v>
      </c>
      <c r="M60" s="114" t="s">
        <v>352</v>
      </c>
      <c r="N60" s="114" t="s">
        <v>353</v>
      </c>
      <c r="O60" s="114" t="s">
        <v>130</v>
      </c>
      <c r="P60" s="116">
        <v>13345.52</v>
      </c>
      <c r="Q60" s="107"/>
    </row>
    <row r="61" spans="1:17" ht="20.100000000000001" customHeight="1">
      <c r="A61" s="164" t="s">
        <v>654</v>
      </c>
      <c r="B61" s="113">
        <v>43382</v>
      </c>
      <c r="C61" s="113">
        <v>43382</v>
      </c>
      <c r="D61" s="114" t="s">
        <v>354</v>
      </c>
      <c r="E61" s="114" t="s">
        <v>157</v>
      </c>
      <c r="F61" s="114" t="s">
        <v>355</v>
      </c>
      <c r="G61" s="115">
        <v>30</v>
      </c>
      <c r="H61" s="114" t="s">
        <v>123</v>
      </c>
      <c r="I61" s="114" t="s">
        <v>151</v>
      </c>
      <c r="J61" s="114" t="s">
        <v>177</v>
      </c>
      <c r="K61" s="114" t="s">
        <v>130</v>
      </c>
      <c r="L61" s="114" t="s">
        <v>130</v>
      </c>
      <c r="M61" s="114" t="s">
        <v>356</v>
      </c>
      <c r="N61" s="114" t="s">
        <v>357</v>
      </c>
      <c r="O61" s="114" t="s">
        <v>130</v>
      </c>
      <c r="P61" s="116">
        <v>13375.52</v>
      </c>
      <c r="Q61" s="107"/>
    </row>
    <row r="62" spans="1:17" ht="20.100000000000001" customHeight="1">
      <c r="A62" s="164" t="s">
        <v>654</v>
      </c>
      <c r="B62" s="113">
        <v>43382</v>
      </c>
      <c r="C62" s="113">
        <v>43382</v>
      </c>
      <c r="D62" s="114" t="s">
        <v>358</v>
      </c>
      <c r="E62" s="114" t="s">
        <v>150</v>
      </c>
      <c r="F62" s="114" t="s">
        <v>359</v>
      </c>
      <c r="G62" s="115">
        <v>30</v>
      </c>
      <c r="H62" s="114" t="s">
        <v>123</v>
      </c>
      <c r="I62" s="114" t="s">
        <v>151</v>
      </c>
      <c r="J62" s="114" t="s">
        <v>177</v>
      </c>
      <c r="K62" s="114" t="s">
        <v>130</v>
      </c>
      <c r="L62" s="114" t="s">
        <v>130</v>
      </c>
      <c r="M62" s="114" t="s">
        <v>360</v>
      </c>
      <c r="N62" s="114" t="s">
        <v>361</v>
      </c>
      <c r="O62" s="114" t="s">
        <v>130</v>
      </c>
      <c r="P62" s="116">
        <v>13405.52</v>
      </c>
      <c r="Q62" s="107"/>
    </row>
    <row r="63" spans="1:17" ht="33.950000000000003" customHeight="1">
      <c r="A63" s="164" t="s">
        <v>654</v>
      </c>
      <c r="B63" s="113">
        <v>43382</v>
      </c>
      <c r="C63" s="113">
        <v>43381</v>
      </c>
      <c r="D63" s="114" t="s">
        <v>362</v>
      </c>
      <c r="E63" s="114" t="s">
        <v>120</v>
      </c>
      <c r="F63" s="114" t="s">
        <v>363</v>
      </c>
      <c r="G63" s="115">
        <v>30</v>
      </c>
      <c r="H63" s="114" t="s">
        <v>123</v>
      </c>
      <c r="I63" s="114" t="s">
        <v>151</v>
      </c>
      <c r="J63" s="114" t="s">
        <v>177</v>
      </c>
      <c r="K63" s="114" t="s">
        <v>130</v>
      </c>
      <c r="L63" s="114" t="s">
        <v>130</v>
      </c>
      <c r="M63" s="114" t="s">
        <v>364</v>
      </c>
      <c r="N63" s="114" t="s">
        <v>365</v>
      </c>
      <c r="O63" s="114" t="s">
        <v>130</v>
      </c>
      <c r="P63" s="116">
        <v>13435.52</v>
      </c>
      <c r="Q63" s="107"/>
    </row>
    <row r="64" spans="1:17" ht="27" customHeight="1">
      <c r="A64" s="164" t="s">
        <v>658</v>
      </c>
      <c r="B64" s="113">
        <v>43383</v>
      </c>
      <c r="C64" s="113">
        <v>43383</v>
      </c>
      <c r="D64" s="114" t="s">
        <v>366</v>
      </c>
      <c r="E64" s="114" t="s">
        <v>367</v>
      </c>
      <c r="F64" s="114" t="s">
        <v>368</v>
      </c>
      <c r="G64" s="115">
        <v>-3.5</v>
      </c>
      <c r="H64" s="114" t="s">
        <v>123</v>
      </c>
      <c r="I64" s="114" t="s">
        <v>369</v>
      </c>
      <c r="J64" s="114" t="s">
        <v>370</v>
      </c>
      <c r="K64" s="114" t="s">
        <v>371</v>
      </c>
      <c r="L64" s="114" t="s">
        <v>372</v>
      </c>
      <c r="M64" s="114" t="s">
        <v>373</v>
      </c>
      <c r="N64" s="114" t="s">
        <v>374</v>
      </c>
      <c r="O64" s="114" t="s">
        <v>130</v>
      </c>
      <c r="P64" s="116">
        <v>13432.02</v>
      </c>
      <c r="Q64" s="107"/>
    </row>
    <row r="65" spans="1:17" ht="27" customHeight="1">
      <c r="A65" s="164" t="s">
        <v>654</v>
      </c>
      <c r="B65" s="113">
        <v>43384</v>
      </c>
      <c r="C65" s="113">
        <v>43384</v>
      </c>
      <c r="D65" s="114" t="s">
        <v>375</v>
      </c>
      <c r="E65" s="114" t="s">
        <v>157</v>
      </c>
      <c r="F65" s="114" t="s">
        <v>376</v>
      </c>
      <c r="G65" s="115">
        <v>30</v>
      </c>
      <c r="H65" s="114" t="s">
        <v>123</v>
      </c>
      <c r="I65" s="114" t="s">
        <v>377</v>
      </c>
      <c r="J65" s="114" t="s">
        <v>378</v>
      </c>
      <c r="K65" s="114" t="s">
        <v>130</v>
      </c>
      <c r="L65" s="114" t="s">
        <v>379</v>
      </c>
      <c r="M65" s="114" t="s">
        <v>380</v>
      </c>
      <c r="N65" s="114" t="s">
        <v>381</v>
      </c>
      <c r="O65" s="114" t="s">
        <v>130</v>
      </c>
      <c r="P65" s="116">
        <v>13462.02</v>
      </c>
      <c r="Q65" s="107"/>
    </row>
    <row r="66" spans="1:17" ht="20.100000000000001" customHeight="1">
      <c r="A66" s="164" t="s">
        <v>654</v>
      </c>
      <c r="B66" s="113">
        <v>43384</v>
      </c>
      <c r="C66" s="113">
        <v>43384</v>
      </c>
      <c r="D66" s="114" t="s">
        <v>382</v>
      </c>
      <c r="E66" s="114" t="s">
        <v>191</v>
      </c>
      <c r="F66" s="114" t="s">
        <v>383</v>
      </c>
      <c r="G66" s="115">
        <v>30</v>
      </c>
      <c r="H66" s="114" t="s">
        <v>123</v>
      </c>
      <c r="I66" s="114" t="s">
        <v>384</v>
      </c>
      <c r="J66" s="114" t="s">
        <v>385</v>
      </c>
      <c r="K66" s="114" t="s">
        <v>130</v>
      </c>
      <c r="L66" s="114" t="s">
        <v>130</v>
      </c>
      <c r="M66" s="114" t="s">
        <v>386</v>
      </c>
      <c r="N66" s="114" t="s">
        <v>387</v>
      </c>
      <c r="O66" s="114" t="s">
        <v>130</v>
      </c>
      <c r="P66" s="116">
        <v>13492.02</v>
      </c>
      <c r="Q66" s="107"/>
    </row>
    <row r="67" spans="1:17" ht="23.1" customHeight="1">
      <c r="A67" s="164" t="s">
        <v>654</v>
      </c>
      <c r="B67" s="113">
        <v>43384</v>
      </c>
      <c r="C67" s="113">
        <v>43384</v>
      </c>
      <c r="D67" s="114" t="s">
        <v>388</v>
      </c>
      <c r="E67" s="114" t="s">
        <v>120</v>
      </c>
      <c r="F67" s="114" t="s">
        <v>389</v>
      </c>
      <c r="G67" s="115">
        <v>60</v>
      </c>
      <c r="H67" s="114" t="s">
        <v>123</v>
      </c>
      <c r="I67" s="114" t="s">
        <v>151</v>
      </c>
      <c r="J67" s="114" t="s">
        <v>177</v>
      </c>
      <c r="K67" s="114" t="s">
        <v>130</v>
      </c>
      <c r="L67" s="114" t="s">
        <v>130</v>
      </c>
      <c r="M67" s="114" t="s">
        <v>390</v>
      </c>
      <c r="N67" s="114" t="s">
        <v>391</v>
      </c>
      <c r="O67" s="114" t="s">
        <v>130</v>
      </c>
      <c r="P67" s="116">
        <v>13552.02</v>
      </c>
      <c r="Q67" s="107"/>
    </row>
    <row r="68" spans="1:17" ht="20.100000000000001" customHeight="1">
      <c r="A68" s="164" t="s">
        <v>654</v>
      </c>
      <c r="B68" s="113">
        <v>43385</v>
      </c>
      <c r="C68" s="113">
        <v>43385</v>
      </c>
      <c r="D68" s="114" t="s">
        <v>392</v>
      </c>
      <c r="E68" s="114" t="s">
        <v>175</v>
      </c>
      <c r="F68" s="114" t="s">
        <v>393</v>
      </c>
      <c r="G68" s="115">
        <v>30</v>
      </c>
      <c r="H68" s="114" t="s">
        <v>123</v>
      </c>
      <c r="I68" s="114" t="s">
        <v>151</v>
      </c>
      <c r="J68" s="114" t="s">
        <v>177</v>
      </c>
      <c r="K68" s="114" t="s">
        <v>130</v>
      </c>
      <c r="L68" s="114" t="s">
        <v>130</v>
      </c>
      <c r="M68" s="114" t="s">
        <v>394</v>
      </c>
      <c r="N68" s="114" t="s">
        <v>395</v>
      </c>
      <c r="O68" s="114" t="s">
        <v>130</v>
      </c>
      <c r="P68" s="116">
        <v>13582.02</v>
      </c>
      <c r="Q68" s="107"/>
    </row>
    <row r="69" spans="1:17" ht="20.100000000000001" customHeight="1">
      <c r="A69" s="164" t="s">
        <v>654</v>
      </c>
      <c r="B69" s="113">
        <v>43385</v>
      </c>
      <c r="C69" s="113">
        <v>43385</v>
      </c>
      <c r="D69" s="114" t="s">
        <v>396</v>
      </c>
      <c r="E69" s="114" t="s">
        <v>120</v>
      </c>
      <c r="F69" s="114" t="s">
        <v>397</v>
      </c>
      <c r="G69" s="115">
        <v>30</v>
      </c>
      <c r="H69" s="114" t="s">
        <v>123</v>
      </c>
      <c r="I69" s="114" t="s">
        <v>151</v>
      </c>
      <c r="J69" s="114" t="s">
        <v>177</v>
      </c>
      <c r="K69" s="114" t="s">
        <v>130</v>
      </c>
      <c r="L69" s="114" t="s">
        <v>130</v>
      </c>
      <c r="M69" s="114" t="s">
        <v>398</v>
      </c>
      <c r="N69" s="114" t="s">
        <v>399</v>
      </c>
      <c r="O69" s="114" t="s">
        <v>130</v>
      </c>
      <c r="P69" s="116">
        <v>13612.02</v>
      </c>
      <c r="Q69" s="107"/>
    </row>
    <row r="70" spans="1:17" ht="27" customHeight="1">
      <c r="A70" s="164" t="s">
        <v>659</v>
      </c>
      <c r="B70" s="113">
        <v>43388</v>
      </c>
      <c r="C70" s="113">
        <v>43388</v>
      </c>
      <c r="D70" s="114" t="s">
        <v>400</v>
      </c>
      <c r="E70" s="114" t="s">
        <v>191</v>
      </c>
      <c r="F70" s="114" t="s">
        <v>401</v>
      </c>
      <c r="G70" s="115">
        <v>-250</v>
      </c>
      <c r="H70" s="114" t="s">
        <v>123</v>
      </c>
      <c r="I70" s="114" t="s">
        <v>402</v>
      </c>
      <c r="J70" s="114" t="s">
        <v>403</v>
      </c>
      <c r="K70" s="114" t="s">
        <v>130</v>
      </c>
      <c r="L70" s="114" t="s">
        <v>153</v>
      </c>
      <c r="M70" s="114" t="s">
        <v>404</v>
      </c>
      <c r="N70" s="114" t="s">
        <v>405</v>
      </c>
      <c r="O70" s="114" t="s">
        <v>130</v>
      </c>
      <c r="P70" s="116">
        <v>13362.02</v>
      </c>
      <c r="Q70" s="107"/>
    </row>
    <row r="71" spans="1:17" ht="20.100000000000001" customHeight="1">
      <c r="A71" s="164" t="s">
        <v>660</v>
      </c>
      <c r="B71" s="113">
        <v>43388</v>
      </c>
      <c r="C71" s="113">
        <v>43388</v>
      </c>
      <c r="D71" s="114" t="s">
        <v>406</v>
      </c>
      <c r="E71" s="114" t="s">
        <v>157</v>
      </c>
      <c r="F71" s="114" t="s">
        <v>407</v>
      </c>
      <c r="G71" s="115">
        <v>-323.32</v>
      </c>
      <c r="H71" s="114" t="s">
        <v>123</v>
      </c>
      <c r="I71" s="114" t="s">
        <v>408</v>
      </c>
      <c r="J71" s="114" t="s">
        <v>409</v>
      </c>
      <c r="K71" s="114" t="s">
        <v>130</v>
      </c>
      <c r="L71" s="114" t="s">
        <v>410</v>
      </c>
      <c r="M71" s="114" t="s">
        <v>411</v>
      </c>
      <c r="N71" s="114" t="s">
        <v>412</v>
      </c>
      <c r="O71" s="114" t="s">
        <v>130</v>
      </c>
      <c r="P71" s="116">
        <v>13038.7</v>
      </c>
      <c r="Q71" s="107"/>
    </row>
    <row r="72" spans="1:17" ht="23.1" customHeight="1">
      <c r="A72" s="164" t="s">
        <v>654</v>
      </c>
      <c r="B72" s="113">
        <v>43388</v>
      </c>
      <c r="C72" s="113">
        <v>43388</v>
      </c>
      <c r="D72" s="114" t="s">
        <v>413</v>
      </c>
      <c r="E72" s="114" t="s">
        <v>150</v>
      </c>
      <c r="F72" s="114" t="s">
        <v>414</v>
      </c>
      <c r="G72" s="115">
        <v>30</v>
      </c>
      <c r="H72" s="114" t="s">
        <v>123</v>
      </c>
      <c r="I72" s="114" t="s">
        <v>415</v>
      </c>
      <c r="J72" s="114" t="s">
        <v>177</v>
      </c>
      <c r="K72" s="114" t="s">
        <v>130</v>
      </c>
      <c r="L72" s="114" t="s">
        <v>153</v>
      </c>
      <c r="M72" s="114" t="s">
        <v>416</v>
      </c>
      <c r="N72" s="114" t="s">
        <v>417</v>
      </c>
      <c r="O72" s="114" t="s">
        <v>130</v>
      </c>
      <c r="P72" s="116">
        <v>13068.7</v>
      </c>
      <c r="Q72" s="107"/>
    </row>
    <row r="73" spans="1:17" ht="27" customHeight="1">
      <c r="A73" s="164" t="s">
        <v>654</v>
      </c>
      <c r="B73" s="113">
        <v>43388</v>
      </c>
      <c r="C73" s="113">
        <v>43388</v>
      </c>
      <c r="D73" s="114" t="s">
        <v>418</v>
      </c>
      <c r="E73" s="114" t="s">
        <v>120</v>
      </c>
      <c r="F73" s="114" t="s">
        <v>419</v>
      </c>
      <c r="G73" s="115">
        <v>30</v>
      </c>
      <c r="H73" s="114" t="s">
        <v>123</v>
      </c>
      <c r="I73" s="114" t="s">
        <v>151</v>
      </c>
      <c r="J73" s="114" t="s">
        <v>177</v>
      </c>
      <c r="K73" s="114" t="s">
        <v>130</v>
      </c>
      <c r="L73" s="114" t="s">
        <v>130</v>
      </c>
      <c r="M73" s="114" t="s">
        <v>420</v>
      </c>
      <c r="N73" s="114" t="s">
        <v>421</v>
      </c>
      <c r="O73" s="114" t="s">
        <v>130</v>
      </c>
      <c r="P73" s="116">
        <v>13098.7</v>
      </c>
      <c r="Q73" s="107"/>
    </row>
    <row r="74" spans="1:17" ht="27" customHeight="1">
      <c r="A74" s="164" t="s">
        <v>654</v>
      </c>
      <c r="B74" s="113">
        <v>43388</v>
      </c>
      <c r="C74" s="113">
        <v>43388</v>
      </c>
      <c r="D74" s="114" t="s">
        <v>422</v>
      </c>
      <c r="E74" s="114" t="s">
        <v>120</v>
      </c>
      <c r="F74" s="114" t="s">
        <v>423</v>
      </c>
      <c r="G74" s="115">
        <v>30</v>
      </c>
      <c r="H74" s="114" t="s">
        <v>123</v>
      </c>
      <c r="I74" s="114" t="s">
        <v>151</v>
      </c>
      <c r="J74" s="114" t="s">
        <v>177</v>
      </c>
      <c r="K74" s="114" t="s">
        <v>130</v>
      </c>
      <c r="L74" s="114" t="s">
        <v>130</v>
      </c>
      <c r="M74" s="114" t="s">
        <v>424</v>
      </c>
      <c r="N74" s="114" t="s">
        <v>425</v>
      </c>
      <c r="O74" s="114" t="s">
        <v>130</v>
      </c>
      <c r="P74" s="116">
        <v>13128.7</v>
      </c>
      <c r="Q74" s="107"/>
    </row>
    <row r="75" spans="1:17" ht="50.1" customHeight="1">
      <c r="A75" s="167" t="s">
        <v>655</v>
      </c>
      <c r="B75" s="113">
        <v>43389</v>
      </c>
      <c r="C75" s="113">
        <v>43389</v>
      </c>
      <c r="D75" s="114" t="s">
        <v>254</v>
      </c>
      <c r="E75" s="114" t="s">
        <v>255</v>
      </c>
      <c r="F75" s="114" t="s">
        <v>256</v>
      </c>
      <c r="G75" s="115">
        <v>407.85</v>
      </c>
      <c r="H75" s="114" t="s">
        <v>123</v>
      </c>
      <c r="I75" s="114" t="s">
        <v>426</v>
      </c>
      <c r="J75" s="114" t="s">
        <v>427</v>
      </c>
      <c r="K75" s="114" t="s">
        <v>259</v>
      </c>
      <c r="L75" s="114" t="s">
        <v>260</v>
      </c>
      <c r="M75" s="114" t="s">
        <v>428</v>
      </c>
      <c r="N75" s="114" t="s">
        <v>429</v>
      </c>
      <c r="O75" s="114" t="s">
        <v>130</v>
      </c>
      <c r="P75" s="116">
        <v>13536.55</v>
      </c>
      <c r="Q75" s="107"/>
    </row>
    <row r="76" spans="1:17" ht="23.1" customHeight="1">
      <c r="A76" s="164" t="s">
        <v>654</v>
      </c>
      <c r="B76" s="113">
        <v>43390</v>
      </c>
      <c r="C76" s="113">
        <v>43390</v>
      </c>
      <c r="D76" s="114" t="s">
        <v>341</v>
      </c>
      <c r="E76" s="114" t="s">
        <v>120</v>
      </c>
      <c r="F76" s="114" t="s">
        <v>342</v>
      </c>
      <c r="G76" s="115">
        <v>30</v>
      </c>
      <c r="H76" s="114" t="s">
        <v>123</v>
      </c>
      <c r="I76" s="114" t="s">
        <v>151</v>
      </c>
      <c r="J76" s="114" t="s">
        <v>177</v>
      </c>
      <c r="K76" s="114" t="s">
        <v>130</v>
      </c>
      <c r="L76" s="114" t="s">
        <v>130</v>
      </c>
      <c r="M76" s="114" t="s">
        <v>430</v>
      </c>
      <c r="N76" s="114" t="s">
        <v>431</v>
      </c>
      <c r="O76" s="114" t="s">
        <v>130</v>
      </c>
      <c r="P76" s="116">
        <v>13566.55</v>
      </c>
      <c r="Q76" s="107"/>
    </row>
    <row r="77" spans="1:17" ht="23.1" customHeight="1">
      <c r="A77" s="164" t="s">
        <v>654</v>
      </c>
      <c r="B77" s="113">
        <v>43390</v>
      </c>
      <c r="C77" s="113">
        <v>43390</v>
      </c>
      <c r="D77" s="114" t="s">
        <v>432</v>
      </c>
      <c r="E77" s="114" t="s">
        <v>191</v>
      </c>
      <c r="F77" s="114" t="s">
        <v>433</v>
      </c>
      <c r="G77" s="115">
        <v>30</v>
      </c>
      <c r="H77" s="114" t="s">
        <v>123</v>
      </c>
      <c r="I77" s="114" t="s">
        <v>151</v>
      </c>
      <c r="J77" s="114" t="s">
        <v>177</v>
      </c>
      <c r="K77" s="114" t="s">
        <v>130</v>
      </c>
      <c r="L77" s="114" t="s">
        <v>130</v>
      </c>
      <c r="M77" s="114" t="s">
        <v>434</v>
      </c>
      <c r="N77" s="114" t="s">
        <v>435</v>
      </c>
      <c r="O77" s="114" t="s">
        <v>130</v>
      </c>
      <c r="P77" s="116">
        <v>13596.55</v>
      </c>
      <c r="Q77" s="107"/>
    </row>
    <row r="78" spans="1:17" ht="20.100000000000001" customHeight="1">
      <c r="A78" s="164" t="s">
        <v>656</v>
      </c>
      <c r="B78" s="113">
        <v>43390</v>
      </c>
      <c r="C78" s="113">
        <v>43390</v>
      </c>
      <c r="D78" s="114" t="s">
        <v>130</v>
      </c>
      <c r="E78" s="114" t="s">
        <v>130</v>
      </c>
      <c r="F78" s="114" t="s">
        <v>130</v>
      </c>
      <c r="G78" s="115">
        <v>-3</v>
      </c>
      <c r="H78" s="114" t="s">
        <v>123</v>
      </c>
      <c r="I78" s="114" t="s">
        <v>130</v>
      </c>
      <c r="J78" s="114" t="s">
        <v>298</v>
      </c>
      <c r="K78" s="114" t="s">
        <v>130</v>
      </c>
      <c r="L78" s="114" t="s">
        <v>299</v>
      </c>
      <c r="M78" s="114" t="s">
        <v>300</v>
      </c>
      <c r="N78" s="114" t="s">
        <v>436</v>
      </c>
      <c r="O78" s="114" t="s">
        <v>130</v>
      </c>
      <c r="P78" s="116">
        <v>13593.55</v>
      </c>
      <c r="Q78" s="107"/>
    </row>
    <row r="79" spans="1:17" ht="20.100000000000001" customHeight="1">
      <c r="A79" s="164" t="s">
        <v>654</v>
      </c>
      <c r="B79" s="113">
        <v>43390</v>
      </c>
      <c r="C79" s="113">
        <v>43390</v>
      </c>
      <c r="D79" s="114" t="s">
        <v>130</v>
      </c>
      <c r="E79" s="114" t="s">
        <v>130</v>
      </c>
      <c r="F79" s="114" t="s">
        <v>130</v>
      </c>
      <c r="G79" s="115">
        <v>3300</v>
      </c>
      <c r="H79" s="114" t="s">
        <v>123</v>
      </c>
      <c r="I79" s="114" t="s">
        <v>130</v>
      </c>
      <c r="J79" s="114" t="s">
        <v>437</v>
      </c>
      <c r="K79" s="114" t="s">
        <v>130</v>
      </c>
      <c r="L79" s="114" t="s">
        <v>303</v>
      </c>
      <c r="M79" s="114" t="s">
        <v>304</v>
      </c>
      <c r="N79" s="114" t="s">
        <v>438</v>
      </c>
      <c r="O79" s="114" t="s">
        <v>130</v>
      </c>
      <c r="P79" s="116">
        <v>16893.55</v>
      </c>
      <c r="Q79" s="107"/>
    </row>
    <row r="80" spans="1:17" ht="23.1" customHeight="1">
      <c r="A80" s="164" t="s">
        <v>657</v>
      </c>
      <c r="B80" s="113">
        <v>43391</v>
      </c>
      <c r="C80" s="113">
        <v>43391</v>
      </c>
      <c r="D80" s="114" t="s">
        <v>439</v>
      </c>
      <c r="E80" s="114" t="s">
        <v>150</v>
      </c>
      <c r="F80" s="114" t="s">
        <v>314</v>
      </c>
      <c r="G80" s="115">
        <v>-16</v>
      </c>
      <c r="H80" s="114" t="s">
        <v>123</v>
      </c>
      <c r="I80" s="114" t="s">
        <v>319</v>
      </c>
      <c r="J80" s="114" t="s">
        <v>320</v>
      </c>
      <c r="K80" s="114" t="s">
        <v>130</v>
      </c>
      <c r="L80" s="114" t="s">
        <v>130</v>
      </c>
      <c r="M80" s="114" t="s">
        <v>440</v>
      </c>
      <c r="N80" s="114" t="s">
        <v>441</v>
      </c>
      <c r="O80" s="114" t="s">
        <v>130</v>
      </c>
      <c r="P80" s="116">
        <v>16877.55</v>
      </c>
      <c r="Q80" s="107"/>
    </row>
    <row r="81" spans="1:17" ht="23.1" customHeight="1">
      <c r="A81" s="164" t="s">
        <v>660</v>
      </c>
      <c r="B81" s="113">
        <v>43391</v>
      </c>
      <c r="C81" s="113">
        <v>43391</v>
      </c>
      <c r="D81" s="114" t="s">
        <v>442</v>
      </c>
      <c r="E81" s="114" t="s">
        <v>150</v>
      </c>
      <c r="F81" s="114" t="s">
        <v>443</v>
      </c>
      <c r="G81" s="115">
        <v>-223.2</v>
      </c>
      <c r="H81" s="114" t="s">
        <v>123</v>
      </c>
      <c r="I81" s="114" t="s">
        <v>444</v>
      </c>
      <c r="J81" s="114" t="s">
        <v>445</v>
      </c>
      <c r="K81" s="114" t="s">
        <v>130</v>
      </c>
      <c r="L81" s="114" t="s">
        <v>130</v>
      </c>
      <c r="M81" s="114" t="s">
        <v>446</v>
      </c>
      <c r="N81" s="114" t="s">
        <v>447</v>
      </c>
      <c r="O81" s="114" t="s">
        <v>130</v>
      </c>
      <c r="P81" s="116">
        <v>16654.349999999999</v>
      </c>
      <c r="Q81" s="107"/>
    </row>
    <row r="82" spans="1:17" ht="23.1" customHeight="1">
      <c r="A82" s="164" t="s">
        <v>654</v>
      </c>
      <c r="B82" s="113">
        <v>43391</v>
      </c>
      <c r="C82" s="113">
        <v>43391</v>
      </c>
      <c r="D82" s="114" t="s">
        <v>448</v>
      </c>
      <c r="E82" s="114" t="s">
        <v>150</v>
      </c>
      <c r="F82" s="114" t="s">
        <v>449</v>
      </c>
      <c r="G82" s="115">
        <v>30</v>
      </c>
      <c r="H82" s="114" t="s">
        <v>123</v>
      </c>
      <c r="I82" s="114" t="s">
        <v>151</v>
      </c>
      <c r="J82" s="114" t="s">
        <v>177</v>
      </c>
      <c r="K82" s="114" t="s">
        <v>130</v>
      </c>
      <c r="L82" s="114" t="s">
        <v>130</v>
      </c>
      <c r="M82" s="114" t="s">
        <v>450</v>
      </c>
      <c r="N82" s="114" t="s">
        <v>451</v>
      </c>
      <c r="O82" s="114" t="s">
        <v>130</v>
      </c>
      <c r="P82" s="116">
        <v>16684.349999999999</v>
      </c>
      <c r="Q82" s="107"/>
    </row>
    <row r="83" spans="1:17" ht="23.1" customHeight="1">
      <c r="A83" s="164" t="s">
        <v>654</v>
      </c>
      <c r="B83" s="113">
        <v>43392</v>
      </c>
      <c r="C83" s="113">
        <v>43392</v>
      </c>
      <c r="D83" s="114" t="s">
        <v>452</v>
      </c>
      <c r="E83" s="114" t="s">
        <v>150</v>
      </c>
      <c r="F83" s="114" t="s">
        <v>453</v>
      </c>
      <c r="G83" s="115">
        <v>60</v>
      </c>
      <c r="H83" s="114" t="s">
        <v>123</v>
      </c>
      <c r="I83" s="114" t="s">
        <v>454</v>
      </c>
      <c r="J83" s="114" t="s">
        <v>455</v>
      </c>
      <c r="K83" s="114" t="s">
        <v>130</v>
      </c>
      <c r="L83" s="114" t="s">
        <v>200</v>
      </c>
      <c r="M83" s="114" t="s">
        <v>456</v>
      </c>
      <c r="N83" s="114" t="s">
        <v>457</v>
      </c>
      <c r="O83" s="114" t="s">
        <v>130</v>
      </c>
      <c r="P83" s="116">
        <v>16744.349999999999</v>
      </c>
      <c r="Q83" s="107"/>
    </row>
    <row r="84" spans="1:17" ht="20.100000000000001" customHeight="1">
      <c r="A84" s="164" t="s">
        <v>661</v>
      </c>
      <c r="B84" s="113">
        <v>43395</v>
      </c>
      <c r="C84" s="113">
        <v>43395</v>
      </c>
      <c r="D84" s="114" t="s">
        <v>458</v>
      </c>
      <c r="E84" s="114" t="s">
        <v>150</v>
      </c>
      <c r="F84" s="114" t="s">
        <v>459</v>
      </c>
      <c r="G84" s="115">
        <v>-129</v>
      </c>
      <c r="H84" s="114" t="s">
        <v>123</v>
      </c>
      <c r="I84" s="114" t="s">
        <v>460</v>
      </c>
      <c r="J84" s="114" t="s">
        <v>461</v>
      </c>
      <c r="K84" s="114" t="s">
        <v>130</v>
      </c>
      <c r="L84" s="114" t="s">
        <v>153</v>
      </c>
      <c r="M84" s="114" t="s">
        <v>462</v>
      </c>
      <c r="N84" s="114" t="s">
        <v>463</v>
      </c>
      <c r="O84" s="114" t="s">
        <v>130</v>
      </c>
      <c r="P84" s="116">
        <v>16615.349999999999</v>
      </c>
      <c r="Q84" s="107"/>
    </row>
    <row r="85" spans="1:17" ht="27" customHeight="1">
      <c r="A85" s="164" t="s">
        <v>654</v>
      </c>
      <c r="B85" s="113">
        <v>43395</v>
      </c>
      <c r="C85" s="113">
        <v>43395</v>
      </c>
      <c r="D85" s="114" t="s">
        <v>464</v>
      </c>
      <c r="E85" s="114" t="s">
        <v>150</v>
      </c>
      <c r="F85" s="114" t="s">
        <v>465</v>
      </c>
      <c r="G85" s="115">
        <v>30</v>
      </c>
      <c r="H85" s="114" t="s">
        <v>123</v>
      </c>
      <c r="I85" s="114" t="s">
        <v>151</v>
      </c>
      <c r="J85" s="114" t="s">
        <v>177</v>
      </c>
      <c r="K85" s="114" t="s">
        <v>130</v>
      </c>
      <c r="L85" s="114" t="s">
        <v>130</v>
      </c>
      <c r="M85" s="114" t="s">
        <v>466</v>
      </c>
      <c r="N85" s="114" t="s">
        <v>467</v>
      </c>
      <c r="O85" s="114" t="s">
        <v>130</v>
      </c>
      <c r="P85" s="116">
        <v>16645.349999999999</v>
      </c>
      <c r="Q85" s="107"/>
    </row>
    <row r="86" spans="1:17" ht="20.100000000000001" customHeight="1">
      <c r="A86" s="164" t="s">
        <v>654</v>
      </c>
      <c r="B86" s="113">
        <v>43395</v>
      </c>
      <c r="C86" s="113">
        <v>43395</v>
      </c>
      <c r="D86" s="114" t="s">
        <v>468</v>
      </c>
      <c r="E86" s="114" t="s">
        <v>346</v>
      </c>
      <c r="F86" s="114" t="s">
        <v>469</v>
      </c>
      <c r="G86" s="115">
        <v>30</v>
      </c>
      <c r="H86" s="114" t="s">
        <v>123</v>
      </c>
      <c r="I86" s="114" t="s">
        <v>151</v>
      </c>
      <c r="J86" s="114" t="s">
        <v>177</v>
      </c>
      <c r="K86" s="114" t="s">
        <v>130</v>
      </c>
      <c r="L86" s="114" t="s">
        <v>130</v>
      </c>
      <c r="M86" s="114" t="s">
        <v>470</v>
      </c>
      <c r="N86" s="114" t="s">
        <v>471</v>
      </c>
      <c r="O86" s="114" t="s">
        <v>130</v>
      </c>
      <c r="P86" s="116">
        <v>16675.349999999999</v>
      </c>
      <c r="Q86" s="107"/>
    </row>
    <row r="87" spans="1:17" ht="20.100000000000001" customHeight="1">
      <c r="A87" s="164" t="s">
        <v>654</v>
      </c>
      <c r="B87" s="113">
        <v>43396</v>
      </c>
      <c r="C87" s="113">
        <v>43396</v>
      </c>
      <c r="D87" s="114" t="s">
        <v>472</v>
      </c>
      <c r="E87" s="114" t="s">
        <v>120</v>
      </c>
      <c r="F87" s="114" t="s">
        <v>473</v>
      </c>
      <c r="G87" s="115">
        <v>30</v>
      </c>
      <c r="H87" s="114" t="s">
        <v>123</v>
      </c>
      <c r="I87" s="114" t="s">
        <v>415</v>
      </c>
      <c r="J87" s="114" t="s">
        <v>177</v>
      </c>
      <c r="K87" s="114" t="s">
        <v>130</v>
      </c>
      <c r="L87" s="114" t="s">
        <v>153</v>
      </c>
      <c r="M87" s="114" t="s">
        <v>474</v>
      </c>
      <c r="N87" s="114" t="s">
        <v>475</v>
      </c>
      <c r="O87" s="114" t="s">
        <v>130</v>
      </c>
      <c r="P87" s="116">
        <v>16705.349999999999</v>
      </c>
      <c r="Q87" s="107"/>
    </row>
    <row r="88" spans="1:17" ht="23.1" customHeight="1">
      <c r="A88" s="164" t="s">
        <v>654</v>
      </c>
      <c r="B88" s="113">
        <v>43397</v>
      </c>
      <c r="C88" s="113">
        <v>43397</v>
      </c>
      <c r="D88" s="114" t="s">
        <v>476</v>
      </c>
      <c r="E88" s="114" t="s">
        <v>120</v>
      </c>
      <c r="F88" s="114" t="s">
        <v>477</v>
      </c>
      <c r="G88" s="115">
        <v>15</v>
      </c>
      <c r="H88" s="114" t="s">
        <v>123</v>
      </c>
      <c r="I88" s="114" t="s">
        <v>151</v>
      </c>
      <c r="J88" s="114" t="s">
        <v>177</v>
      </c>
      <c r="K88" s="114" t="s">
        <v>130</v>
      </c>
      <c r="L88" s="114" t="s">
        <v>130</v>
      </c>
      <c r="M88" s="114" t="s">
        <v>478</v>
      </c>
      <c r="N88" s="114" t="s">
        <v>479</v>
      </c>
      <c r="O88" s="114" t="s">
        <v>130</v>
      </c>
      <c r="P88" s="116">
        <v>16720.349999999999</v>
      </c>
      <c r="Q88" s="107"/>
    </row>
    <row r="89" spans="1:17" ht="23.1" customHeight="1">
      <c r="A89" s="164" t="s">
        <v>654</v>
      </c>
      <c r="B89" s="113">
        <v>43397</v>
      </c>
      <c r="C89" s="113">
        <v>43397</v>
      </c>
      <c r="D89" s="114" t="s">
        <v>476</v>
      </c>
      <c r="E89" s="114" t="s">
        <v>120</v>
      </c>
      <c r="F89" s="114" t="s">
        <v>477</v>
      </c>
      <c r="G89" s="115">
        <v>15</v>
      </c>
      <c r="H89" s="114" t="s">
        <v>123</v>
      </c>
      <c r="I89" s="114" t="s">
        <v>151</v>
      </c>
      <c r="J89" s="114" t="s">
        <v>177</v>
      </c>
      <c r="K89" s="114" t="s">
        <v>130</v>
      </c>
      <c r="L89" s="114" t="s">
        <v>130</v>
      </c>
      <c r="M89" s="114" t="s">
        <v>480</v>
      </c>
      <c r="N89" s="114" t="s">
        <v>481</v>
      </c>
      <c r="O89" s="114" t="s">
        <v>130</v>
      </c>
      <c r="P89" s="116">
        <v>16735.349999999999</v>
      </c>
      <c r="Q89" s="107"/>
    </row>
    <row r="90" spans="1:17" ht="20.100000000000001" customHeight="1">
      <c r="A90" s="164" t="s">
        <v>656</v>
      </c>
      <c r="B90" s="113">
        <v>43404</v>
      </c>
      <c r="C90" s="113">
        <v>43404</v>
      </c>
      <c r="D90" s="114" t="s">
        <v>130</v>
      </c>
      <c r="E90" s="114" t="s">
        <v>130</v>
      </c>
      <c r="F90" s="114" t="s">
        <v>130</v>
      </c>
      <c r="G90" s="115">
        <v>-3</v>
      </c>
      <c r="H90" s="114" t="s">
        <v>123</v>
      </c>
      <c r="I90" s="114" t="s">
        <v>130</v>
      </c>
      <c r="J90" s="114" t="s">
        <v>298</v>
      </c>
      <c r="K90" s="114" t="s">
        <v>130</v>
      </c>
      <c r="L90" s="114" t="s">
        <v>299</v>
      </c>
      <c r="M90" s="114" t="s">
        <v>300</v>
      </c>
      <c r="N90" s="114" t="s">
        <v>482</v>
      </c>
      <c r="O90" s="114" t="s">
        <v>130</v>
      </c>
      <c r="P90" s="116">
        <v>16732.349999999999</v>
      </c>
      <c r="Q90" s="107"/>
    </row>
    <row r="91" spans="1:17" ht="20.100000000000001" customHeight="1">
      <c r="A91" s="164" t="s">
        <v>654</v>
      </c>
      <c r="B91" s="113">
        <v>43404</v>
      </c>
      <c r="C91" s="113">
        <v>43404</v>
      </c>
      <c r="D91" s="114" t="s">
        <v>130</v>
      </c>
      <c r="E91" s="114" t="s">
        <v>130</v>
      </c>
      <c r="F91" s="114" t="s">
        <v>130</v>
      </c>
      <c r="G91" s="115">
        <v>4780</v>
      </c>
      <c r="H91" s="114" t="s">
        <v>123</v>
      </c>
      <c r="I91" s="114" t="s">
        <v>130</v>
      </c>
      <c r="J91" s="114" t="s">
        <v>483</v>
      </c>
      <c r="K91" s="114" t="s">
        <v>130</v>
      </c>
      <c r="L91" s="114" t="s">
        <v>303</v>
      </c>
      <c r="M91" s="114" t="s">
        <v>304</v>
      </c>
      <c r="N91" s="114" t="s">
        <v>484</v>
      </c>
      <c r="O91" s="114" t="s">
        <v>130</v>
      </c>
      <c r="P91" s="116">
        <v>21512.35</v>
      </c>
      <c r="Q91" s="107"/>
    </row>
    <row r="92" spans="1:17" ht="23.1" customHeight="1">
      <c r="A92" s="164" t="s">
        <v>656</v>
      </c>
      <c r="B92" s="113">
        <v>43404</v>
      </c>
      <c r="C92" s="113">
        <v>43404</v>
      </c>
      <c r="D92" s="114" t="s">
        <v>130</v>
      </c>
      <c r="E92" s="114" t="s">
        <v>130</v>
      </c>
      <c r="F92" s="114" t="s">
        <v>130</v>
      </c>
      <c r="G92" s="115">
        <v>-5</v>
      </c>
      <c r="H92" s="114" t="s">
        <v>123</v>
      </c>
      <c r="I92" s="114" t="s">
        <v>130</v>
      </c>
      <c r="J92" s="114" t="s">
        <v>298</v>
      </c>
      <c r="K92" s="114" t="s">
        <v>130</v>
      </c>
      <c r="L92" s="114" t="s">
        <v>299</v>
      </c>
      <c r="M92" s="114" t="s">
        <v>329</v>
      </c>
      <c r="N92" s="114" t="s">
        <v>485</v>
      </c>
      <c r="O92" s="114" t="s">
        <v>130</v>
      </c>
      <c r="P92" s="116">
        <v>21507.35</v>
      </c>
      <c r="Q92" s="107"/>
    </row>
    <row r="93" spans="1:17" ht="20.100000000000001" customHeight="1">
      <c r="A93" s="164" t="s">
        <v>656</v>
      </c>
      <c r="B93" s="113">
        <v>43404</v>
      </c>
      <c r="C93" s="113">
        <v>43404</v>
      </c>
      <c r="D93" s="114" t="s">
        <v>130</v>
      </c>
      <c r="E93" s="114" t="s">
        <v>130</v>
      </c>
      <c r="F93" s="114" t="s">
        <v>130</v>
      </c>
      <c r="G93" s="115">
        <v>-6</v>
      </c>
      <c r="H93" s="114" t="s">
        <v>123</v>
      </c>
      <c r="I93" s="114" t="s">
        <v>130</v>
      </c>
      <c r="J93" s="114" t="s">
        <v>298</v>
      </c>
      <c r="K93" s="114" t="s">
        <v>130</v>
      </c>
      <c r="L93" s="114" t="s">
        <v>299</v>
      </c>
      <c r="M93" s="114" t="s">
        <v>331</v>
      </c>
      <c r="N93" s="114" t="s">
        <v>486</v>
      </c>
      <c r="O93" s="114" t="s">
        <v>130</v>
      </c>
      <c r="P93" s="116">
        <v>21501.35</v>
      </c>
      <c r="Q93" s="107"/>
    </row>
    <row r="94" spans="1:17" ht="20.100000000000001" customHeight="1">
      <c r="A94" s="164" t="s">
        <v>662</v>
      </c>
      <c r="B94" s="113">
        <v>43410</v>
      </c>
      <c r="C94" s="113">
        <v>43410</v>
      </c>
      <c r="D94" s="114" t="s">
        <v>130</v>
      </c>
      <c r="E94" s="114" t="s">
        <v>130</v>
      </c>
      <c r="F94" s="114" t="s">
        <v>130</v>
      </c>
      <c r="G94" s="115">
        <v>-20</v>
      </c>
      <c r="H94" s="114" t="s">
        <v>123</v>
      </c>
      <c r="I94" s="114" t="s">
        <v>130</v>
      </c>
      <c r="J94" s="114" t="s">
        <v>177</v>
      </c>
      <c r="K94" s="114" t="s">
        <v>487</v>
      </c>
      <c r="L94" s="114" t="s">
        <v>130</v>
      </c>
      <c r="M94" s="114" t="s">
        <v>488</v>
      </c>
      <c r="N94" s="114" t="s">
        <v>489</v>
      </c>
      <c r="O94" s="114" t="s">
        <v>130</v>
      </c>
      <c r="P94" s="116">
        <v>21481.35</v>
      </c>
      <c r="Q94" s="107"/>
    </row>
    <row r="95" spans="1:17" ht="27" customHeight="1">
      <c r="A95" s="164" t="s">
        <v>663</v>
      </c>
      <c r="B95" s="113">
        <v>43416</v>
      </c>
      <c r="C95" s="113">
        <v>43416</v>
      </c>
      <c r="D95" s="114" t="s">
        <v>490</v>
      </c>
      <c r="E95" s="114" t="s">
        <v>150</v>
      </c>
      <c r="F95" s="114" t="s">
        <v>491</v>
      </c>
      <c r="G95" s="115">
        <v>-152</v>
      </c>
      <c r="H95" s="114" t="s">
        <v>123</v>
      </c>
      <c r="I95" s="114" t="s">
        <v>492</v>
      </c>
      <c r="J95" s="114" t="s">
        <v>493</v>
      </c>
      <c r="K95" s="114" t="s">
        <v>130</v>
      </c>
      <c r="L95" s="114" t="s">
        <v>153</v>
      </c>
      <c r="M95" s="114" t="s">
        <v>494</v>
      </c>
      <c r="N95" s="114" t="s">
        <v>495</v>
      </c>
      <c r="O95" s="114" t="s">
        <v>130</v>
      </c>
      <c r="P95" s="116">
        <v>21329.35</v>
      </c>
      <c r="Q95" s="107"/>
    </row>
    <row r="96" spans="1:17" ht="27" customHeight="1">
      <c r="A96" s="164" t="s">
        <v>664</v>
      </c>
      <c r="B96" s="113">
        <v>43416</v>
      </c>
      <c r="C96" s="113">
        <v>43416</v>
      </c>
      <c r="D96" s="114" t="s">
        <v>496</v>
      </c>
      <c r="E96" s="114" t="s">
        <v>150</v>
      </c>
      <c r="F96" s="114" t="s">
        <v>497</v>
      </c>
      <c r="G96" s="115">
        <v>-990</v>
      </c>
      <c r="H96" s="114" t="s">
        <v>123</v>
      </c>
      <c r="I96" s="114" t="s">
        <v>498</v>
      </c>
      <c r="J96" s="114" t="s">
        <v>499</v>
      </c>
      <c r="K96" s="114" t="s">
        <v>130</v>
      </c>
      <c r="L96" s="114" t="s">
        <v>153</v>
      </c>
      <c r="M96" s="114" t="s">
        <v>500</v>
      </c>
      <c r="N96" s="114" t="s">
        <v>501</v>
      </c>
      <c r="O96" s="114" t="s">
        <v>130</v>
      </c>
      <c r="P96" s="116">
        <v>20339.349999999999</v>
      </c>
      <c r="Q96" s="107"/>
    </row>
    <row r="97" spans="1:17" ht="20.100000000000001" customHeight="1">
      <c r="A97" s="164" t="s">
        <v>654</v>
      </c>
      <c r="B97" s="113">
        <v>43416</v>
      </c>
      <c r="C97" s="113">
        <v>43416</v>
      </c>
      <c r="D97" s="114" t="s">
        <v>502</v>
      </c>
      <c r="E97" s="114" t="s">
        <v>191</v>
      </c>
      <c r="F97" s="114" t="s">
        <v>503</v>
      </c>
      <c r="G97" s="115">
        <v>30</v>
      </c>
      <c r="H97" s="114" t="s">
        <v>123</v>
      </c>
      <c r="I97" s="114" t="s">
        <v>415</v>
      </c>
      <c r="J97" s="114" t="s">
        <v>177</v>
      </c>
      <c r="K97" s="114" t="s">
        <v>130</v>
      </c>
      <c r="L97" s="114" t="s">
        <v>153</v>
      </c>
      <c r="M97" s="114" t="s">
        <v>504</v>
      </c>
      <c r="N97" s="114" t="s">
        <v>505</v>
      </c>
      <c r="O97" s="114" t="s">
        <v>130</v>
      </c>
      <c r="P97" s="116">
        <v>20369.349999999999</v>
      </c>
      <c r="Q97" s="107"/>
    </row>
    <row r="98" spans="1:17" ht="23.1" customHeight="1">
      <c r="A98" s="164" t="s">
        <v>654</v>
      </c>
      <c r="B98" s="113">
        <v>43424</v>
      </c>
      <c r="C98" s="113">
        <v>43424</v>
      </c>
      <c r="D98" s="114" t="s">
        <v>506</v>
      </c>
      <c r="E98" s="114" t="s">
        <v>150</v>
      </c>
      <c r="F98" s="114" t="s">
        <v>507</v>
      </c>
      <c r="G98" s="115">
        <v>30</v>
      </c>
      <c r="H98" s="114" t="s">
        <v>123</v>
      </c>
      <c r="I98" s="114" t="s">
        <v>508</v>
      </c>
      <c r="J98" s="114" t="s">
        <v>509</v>
      </c>
      <c r="K98" s="114" t="s">
        <v>130</v>
      </c>
      <c r="L98" s="114" t="s">
        <v>130</v>
      </c>
      <c r="M98" s="114" t="s">
        <v>510</v>
      </c>
      <c r="N98" s="114" t="s">
        <v>511</v>
      </c>
      <c r="O98" s="114" t="s">
        <v>130</v>
      </c>
      <c r="P98" s="116">
        <v>20399.349999999999</v>
      </c>
      <c r="Q98" s="107"/>
    </row>
    <row r="99" spans="1:17" ht="27" customHeight="1">
      <c r="A99" s="164" t="s">
        <v>646</v>
      </c>
      <c r="B99" s="113">
        <v>43425</v>
      </c>
      <c r="C99" s="113">
        <v>43425</v>
      </c>
      <c r="D99" s="114" t="s">
        <v>156</v>
      </c>
      <c r="E99" s="114" t="s">
        <v>157</v>
      </c>
      <c r="F99" s="114" t="s">
        <v>512</v>
      </c>
      <c r="G99" s="115">
        <v>-119.59</v>
      </c>
      <c r="H99" s="114" t="s">
        <v>123</v>
      </c>
      <c r="I99" s="114" t="s">
        <v>513</v>
      </c>
      <c r="J99" s="114" t="s">
        <v>514</v>
      </c>
      <c r="K99" s="114" t="s">
        <v>130</v>
      </c>
      <c r="L99" s="114" t="s">
        <v>153</v>
      </c>
      <c r="M99" s="114" t="s">
        <v>515</v>
      </c>
      <c r="N99" s="114" t="s">
        <v>516</v>
      </c>
      <c r="O99" s="114" t="s">
        <v>130</v>
      </c>
      <c r="P99" s="116">
        <v>20279.759999999998</v>
      </c>
      <c r="Q99" s="107"/>
    </row>
    <row r="100" spans="1:17" ht="20.100000000000001" customHeight="1">
      <c r="A100" s="164" t="s">
        <v>656</v>
      </c>
      <c r="B100" s="113">
        <v>43430</v>
      </c>
      <c r="C100" s="113">
        <v>43430</v>
      </c>
      <c r="D100" s="114" t="s">
        <v>130</v>
      </c>
      <c r="E100" s="114" t="s">
        <v>130</v>
      </c>
      <c r="F100" s="114" t="s">
        <v>130</v>
      </c>
      <c r="G100" s="115">
        <v>-3</v>
      </c>
      <c r="H100" s="114" t="s">
        <v>123</v>
      </c>
      <c r="I100" s="114" t="s">
        <v>130</v>
      </c>
      <c r="J100" s="114" t="s">
        <v>298</v>
      </c>
      <c r="K100" s="114" t="s">
        <v>130</v>
      </c>
      <c r="L100" s="114" t="s">
        <v>299</v>
      </c>
      <c r="M100" s="114" t="s">
        <v>300</v>
      </c>
      <c r="N100" s="114" t="s">
        <v>517</v>
      </c>
      <c r="O100" s="114" t="s">
        <v>130</v>
      </c>
      <c r="P100" s="116">
        <v>20276.759999999998</v>
      </c>
      <c r="Q100" s="107"/>
    </row>
    <row r="101" spans="1:17" ht="20.100000000000001" customHeight="1">
      <c r="A101" s="164" t="s">
        <v>654</v>
      </c>
      <c r="B101" s="113">
        <v>43430</v>
      </c>
      <c r="C101" s="113">
        <v>43430</v>
      </c>
      <c r="D101" s="114" t="s">
        <v>130</v>
      </c>
      <c r="E101" s="114" t="s">
        <v>130</v>
      </c>
      <c r="F101" s="114" t="s">
        <v>130</v>
      </c>
      <c r="G101" s="115">
        <v>572</v>
      </c>
      <c r="H101" s="114" t="s">
        <v>123</v>
      </c>
      <c r="I101" s="114" t="s">
        <v>130</v>
      </c>
      <c r="J101" s="114" t="s">
        <v>518</v>
      </c>
      <c r="K101" s="114" t="s">
        <v>130</v>
      </c>
      <c r="L101" s="114" t="s">
        <v>303</v>
      </c>
      <c r="M101" s="114" t="s">
        <v>304</v>
      </c>
      <c r="N101" s="114" t="s">
        <v>519</v>
      </c>
      <c r="O101" s="114" t="s">
        <v>130</v>
      </c>
      <c r="P101" s="116">
        <v>20848.759999999998</v>
      </c>
      <c r="Q101" s="107"/>
    </row>
    <row r="102" spans="1:17" ht="27" customHeight="1">
      <c r="A102" s="164" t="s">
        <v>665</v>
      </c>
      <c r="B102" s="113">
        <v>43430</v>
      </c>
      <c r="C102" s="113">
        <v>43430</v>
      </c>
      <c r="D102" s="114" t="s">
        <v>520</v>
      </c>
      <c r="E102" s="114" t="s">
        <v>150</v>
      </c>
      <c r="F102" s="114" t="s">
        <v>521</v>
      </c>
      <c r="G102" s="115">
        <v>-70</v>
      </c>
      <c r="H102" s="114" t="s">
        <v>123</v>
      </c>
      <c r="I102" s="114" t="s">
        <v>522</v>
      </c>
      <c r="J102" s="114" t="s">
        <v>177</v>
      </c>
      <c r="K102" s="114" t="s">
        <v>130</v>
      </c>
      <c r="L102" s="114" t="s">
        <v>130</v>
      </c>
      <c r="M102" s="114" t="s">
        <v>523</v>
      </c>
      <c r="N102" s="114" t="s">
        <v>524</v>
      </c>
      <c r="O102" s="114" t="s">
        <v>130</v>
      </c>
      <c r="P102" s="116">
        <v>20778.759999999998</v>
      </c>
      <c r="Q102" s="107"/>
    </row>
    <row r="103" spans="1:17" ht="23.1" customHeight="1">
      <c r="A103" s="164" t="s">
        <v>660</v>
      </c>
      <c r="B103" s="113">
        <v>43432</v>
      </c>
      <c r="C103" s="113">
        <v>43432</v>
      </c>
      <c r="D103" s="114" t="s">
        <v>406</v>
      </c>
      <c r="E103" s="114" t="s">
        <v>157</v>
      </c>
      <c r="F103" s="114" t="s">
        <v>525</v>
      </c>
      <c r="G103" s="115">
        <v>-85.59</v>
      </c>
      <c r="H103" s="114" t="s">
        <v>123</v>
      </c>
      <c r="I103" s="114" t="s">
        <v>526</v>
      </c>
      <c r="J103" s="114" t="s">
        <v>527</v>
      </c>
      <c r="K103" s="114" t="s">
        <v>130</v>
      </c>
      <c r="L103" s="114" t="s">
        <v>410</v>
      </c>
      <c r="M103" s="114" t="s">
        <v>528</v>
      </c>
      <c r="N103" s="114" t="s">
        <v>529</v>
      </c>
      <c r="O103" s="114" t="s">
        <v>130</v>
      </c>
      <c r="P103" s="116">
        <v>20693.169999999998</v>
      </c>
      <c r="Q103" s="107"/>
    </row>
    <row r="104" spans="1:17" ht="23.1" customHeight="1">
      <c r="A104" s="164" t="s">
        <v>656</v>
      </c>
      <c r="B104" s="113">
        <v>43434</v>
      </c>
      <c r="C104" s="113">
        <v>43434</v>
      </c>
      <c r="D104" s="114" t="s">
        <v>130</v>
      </c>
      <c r="E104" s="114" t="s">
        <v>130</v>
      </c>
      <c r="F104" s="114" t="s">
        <v>130</v>
      </c>
      <c r="G104" s="115">
        <v>-5</v>
      </c>
      <c r="H104" s="114" t="s">
        <v>123</v>
      </c>
      <c r="I104" s="114" t="s">
        <v>130</v>
      </c>
      <c r="J104" s="114" t="s">
        <v>298</v>
      </c>
      <c r="K104" s="114" t="s">
        <v>130</v>
      </c>
      <c r="L104" s="114" t="s">
        <v>299</v>
      </c>
      <c r="M104" s="114" t="s">
        <v>329</v>
      </c>
      <c r="N104" s="114" t="s">
        <v>530</v>
      </c>
      <c r="O104" s="114" t="s">
        <v>130</v>
      </c>
      <c r="P104" s="116">
        <v>20688.169999999998</v>
      </c>
      <c r="Q104" s="107"/>
    </row>
    <row r="105" spans="1:17" ht="20.100000000000001" customHeight="1">
      <c r="A105" s="164" t="s">
        <v>656</v>
      </c>
      <c r="B105" s="113">
        <v>43434</v>
      </c>
      <c r="C105" s="113">
        <v>43434</v>
      </c>
      <c r="D105" s="114" t="s">
        <v>130</v>
      </c>
      <c r="E105" s="114" t="s">
        <v>130</v>
      </c>
      <c r="F105" s="114" t="s">
        <v>130</v>
      </c>
      <c r="G105" s="115">
        <v>-1.46</v>
      </c>
      <c r="H105" s="114" t="s">
        <v>123</v>
      </c>
      <c r="I105" s="114" t="s">
        <v>130</v>
      </c>
      <c r="J105" s="114" t="s">
        <v>298</v>
      </c>
      <c r="K105" s="114" t="s">
        <v>130</v>
      </c>
      <c r="L105" s="114" t="s">
        <v>299</v>
      </c>
      <c r="M105" s="114" t="s">
        <v>331</v>
      </c>
      <c r="N105" s="114" t="s">
        <v>531</v>
      </c>
      <c r="O105" s="114" t="s">
        <v>130</v>
      </c>
      <c r="P105" s="116">
        <v>20686.71</v>
      </c>
      <c r="Q105" s="107"/>
    </row>
    <row r="106" spans="1:17" ht="20.100000000000001" customHeight="1">
      <c r="A106" s="164" t="s">
        <v>656</v>
      </c>
      <c r="B106" s="113">
        <v>43438</v>
      </c>
      <c r="C106" s="113">
        <v>43438</v>
      </c>
      <c r="D106" s="114" t="s">
        <v>130</v>
      </c>
      <c r="E106" s="114" t="s">
        <v>130</v>
      </c>
      <c r="F106" s="114" t="s">
        <v>130</v>
      </c>
      <c r="G106" s="115">
        <v>-3</v>
      </c>
      <c r="H106" s="114" t="s">
        <v>123</v>
      </c>
      <c r="I106" s="114" t="s">
        <v>130</v>
      </c>
      <c r="J106" s="114" t="s">
        <v>298</v>
      </c>
      <c r="K106" s="114" t="s">
        <v>130</v>
      </c>
      <c r="L106" s="114" t="s">
        <v>299</v>
      </c>
      <c r="M106" s="114" t="s">
        <v>300</v>
      </c>
      <c r="N106" s="114" t="s">
        <v>532</v>
      </c>
      <c r="O106" s="114" t="s">
        <v>130</v>
      </c>
      <c r="P106" s="116">
        <v>20683.71</v>
      </c>
      <c r="Q106" s="107"/>
    </row>
    <row r="107" spans="1:17" ht="20.100000000000001" customHeight="1">
      <c r="A107" s="164" t="s">
        <v>654</v>
      </c>
      <c r="B107" s="113">
        <v>43438</v>
      </c>
      <c r="C107" s="113">
        <v>43438</v>
      </c>
      <c r="D107" s="114" t="s">
        <v>130</v>
      </c>
      <c r="E107" s="114" t="s">
        <v>130</v>
      </c>
      <c r="F107" s="114" t="s">
        <v>130</v>
      </c>
      <c r="G107" s="115">
        <v>210</v>
      </c>
      <c r="H107" s="114" t="s">
        <v>123</v>
      </c>
      <c r="I107" s="114" t="s">
        <v>130</v>
      </c>
      <c r="J107" s="114" t="s">
        <v>533</v>
      </c>
      <c r="K107" s="114" t="s">
        <v>130</v>
      </c>
      <c r="L107" s="114" t="s">
        <v>303</v>
      </c>
      <c r="M107" s="114" t="s">
        <v>304</v>
      </c>
      <c r="N107" s="114" t="s">
        <v>534</v>
      </c>
      <c r="O107" s="114" t="s">
        <v>130</v>
      </c>
      <c r="P107" s="116">
        <v>20893.71</v>
      </c>
      <c r="Q107" s="107"/>
    </row>
    <row r="108" spans="1:17" ht="20.100000000000001" customHeight="1">
      <c r="A108" s="164" t="s">
        <v>656</v>
      </c>
      <c r="B108" s="113">
        <v>43438</v>
      </c>
      <c r="C108" s="113">
        <v>43438</v>
      </c>
      <c r="D108" s="114" t="s">
        <v>130</v>
      </c>
      <c r="E108" s="114" t="s">
        <v>130</v>
      </c>
      <c r="F108" s="114" t="s">
        <v>130</v>
      </c>
      <c r="G108" s="115">
        <v>-3.5</v>
      </c>
      <c r="H108" s="114" t="s">
        <v>123</v>
      </c>
      <c r="I108" s="114" t="s">
        <v>130</v>
      </c>
      <c r="J108" s="114" t="s">
        <v>298</v>
      </c>
      <c r="K108" s="114" t="s">
        <v>130</v>
      </c>
      <c r="L108" s="114" t="s">
        <v>299</v>
      </c>
      <c r="M108" s="114" t="s">
        <v>535</v>
      </c>
      <c r="N108" s="114" t="s">
        <v>536</v>
      </c>
      <c r="O108" s="114" t="s">
        <v>130</v>
      </c>
      <c r="P108" s="116">
        <v>20890.21</v>
      </c>
      <c r="Q108" s="107"/>
    </row>
    <row r="109" spans="1:17" ht="20.100000000000001" customHeight="1">
      <c r="A109" s="164" t="s">
        <v>667</v>
      </c>
      <c r="B109" s="113">
        <v>43438</v>
      </c>
      <c r="C109" s="113">
        <v>43438</v>
      </c>
      <c r="D109" s="114" t="s">
        <v>130</v>
      </c>
      <c r="E109" s="114" t="s">
        <v>130</v>
      </c>
      <c r="F109" s="114" t="s">
        <v>130</v>
      </c>
      <c r="G109" s="115">
        <v>-1000</v>
      </c>
      <c r="H109" s="114" t="s">
        <v>123</v>
      </c>
      <c r="I109" s="114" t="s">
        <v>130</v>
      </c>
      <c r="J109" s="114" t="s">
        <v>298</v>
      </c>
      <c r="K109" s="114" t="s">
        <v>130</v>
      </c>
      <c r="L109" s="114" t="s">
        <v>537</v>
      </c>
      <c r="M109" s="114" t="s">
        <v>538</v>
      </c>
      <c r="N109" s="114" t="s">
        <v>539</v>
      </c>
      <c r="O109" s="114" t="s">
        <v>130</v>
      </c>
      <c r="P109" s="116">
        <v>19890.21</v>
      </c>
      <c r="Q109" s="107"/>
    </row>
    <row r="110" spans="1:17" ht="20.100000000000001" customHeight="1">
      <c r="A110" s="164" t="s">
        <v>668</v>
      </c>
      <c r="B110" s="113">
        <v>43444</v>
      </c>
      <c r="C110" s="113">
        <v>43443</v>
      </c>
      <c r="D110" s="114" t="s">
        <v>540</v>
      </c>
      <c r="E110" s="114" t="s">
        <v>120</v>
      </c>
      <c r="F110" s="114" t="s">
        <v>541</v>
      </c>
      <c r="G110" s="115">
        <v>-743.16</v>
      </c>
      <c r="H110" s="114" t="s">
        <v>123</v>
      </c>
      <c r="I110" s="114" t="s">
        <v>542</v>
      </c>
      <c r="J110" s="114" t="s">
        <v>543</v>
      </c>
      <c r="K110" s="114" t="s">
        <v>130</v>
      </c>
      <c r="L110" s="114" t="s">
        <v>410</v>
      </c>
      <c r="M110" s="114" t="s">
        <v>544</v>
      </c>
      <c r="N110" s="114" t="s">
        <v>545</v>
      </c>
      <c r="O110" s="114" t="s">
        <v>130</v>
      </c>
      <c r="P110" s="116">
        <v>19147.05</v>
      </c>
      <c r="Q110" s="107"/>
    </row>
    <row r="111" spans="1:17" ht="20.100000000000001" customHeight="1">
      <c r="A111" s="164" t="s">
        <v>646</v>
      </c>
      <c r="B111" s="113">
        <v>43444</v>
      </c>
      <c r="C111" s="113">
        <v>43444</v>
      </c>
      <c r="D111" s="114" t="s">
        <v>156</v>
      </c>
      <c r="E111" s="114" t="s">
        <v>157</v>
      </c>
      <c r="F111" s="114" t="s">
        <v>546</v>
      </c>
      <c r="G111" s="115">
        <v>-38.4</v>
      </c>
      <c r="H111" s="114" t="s">
        <v>123</v>
      </c>
      <c r="I111" s="114" t="s">
        <v>547</v>
      </c>
      <c r="J111" s="114" t="s">
        <v>548</v>
      </c>
      <c r="K111" s="114" t="s">
        <v>130</v>
      </c>
      <c r="L111" s="114" t="s">
        <v>153</v>
      </c>
      <c r="M111" s="114" t="s">
        <v>549</v>
      </c>
      <c r="N111" s="114" t="s">
        <v>550</v>
      </c>
      <c r="O111" s="114" t="s">
        <v>130</v>
      </c>
      <c r="P111" s="116">
        <v>19108.650000000001</v>
      </c>
      <c r="Q111" s="107"/>
    </row>
    <row r="112" spans="1:17" ht="23.1" customHeight="1">
      <c r="A112" s="164" t="s">
        <v>669</v>
      </c>
      <c r="B112" s="113">
        <v>43444</v>
      </c>
      <c r="C112" s="113">
        <v>43444</v>
      </c>
      <c r="D112" s="114" t="s">
        <v>551</v>
      </c>
      <c r="E112" s="114" t="s">
        <v>552</v>
      </c>
      <c r="F112" s="114" t="s">
        <v>553</v>
      </c>
      <c r="G112" s="115">
        <v>-2000</v>
      </c>
      <c r="H112" s="114" t="s">
        <v>123</v>
      </c>
      <c r="I112" s="114" t="s">
        <v>554</v>
      </c>
      <c r="J112" s="114" t="s">
        <v>555</v>
      </c>
      <c r="K112" s="114" t="s">
        <v>130</v>
      </c>
      <c r="L112" s="114" t="s">
        <v>410</v>
      </c>
      <c r="M112" s="114" t="s">
        <v>556</v>
      </c>
      <c r="N112" s="114" t="s">
        <v>557</v>
      </c>
      <c r="O112" s="114" t="s">
        <v>130</v>
      </c>
      <c r="P112" s="116">
        <v>17108.650000000001</v>
      </c>
      <c r="Q112" s="107"/>
    </row>
    <row r="113" spans="1:17" ht="27" customHeight="1">
      <c r="A113" s="164" t="s">
        <v>671</v>
      </c>
      <c r="B113" s="113">
        <v>43445</v>
      </c>
      <c r="C113" s="113">
        <v>43445</v>
      </c>
      <c r="D113" s="114" t="s">
        <v>558</v>
      </c>
      <c r="E113" s="114" t="s">
        <v>169</v>
      </c>
      <c r="F113" s="114" t="s">
        <v>559</v>
      </c>
      <c r="G113" s="115">
        <v>5000</v>
      </c>
      <c r="H113" s="114" t="s">
        <v>123</v>
      </c>
      <c r="I113" s="114" t="s">
        <v>560</v>
      </c>
      <c r="J113" s="114" t="s">
        <v>561</v>
      </c>
      <c r="K113" s="114" t="s">
        <v>130</v>
      </c>
      <c r="L113" s="114" t="s">
        <v>153</v>
      </c>
      <c r="M113" s="114" t="s">
        <v>562</v>
      </c>
      <c r="N113" s="114" t="s">
        <v>563</v>
      </c>
      <c r="O113" s="114" t="s">
        <v>130</v>
      </c>
      <c r="P113" s="116">
        <v>22108.65</v>
      </c>
      <c r="Q113" s="107"/>
    </row>
    <row r="114" spans="1:17" ht="27" customHeight="1">
      <c r="A114" s="164" t="s">
        <v>644</v>
      </c>
      <c r="B114" s="113">
        <v>43448</v>
      </c>
      <c r="C114" s="113">
        <v>43448</v>
      </c>
      <c r="D114" s="114" t="s">
        <v>323</v>
      </c>
      <c r="E114" s="114" t="s">
        <v>120</v>
      </c>
      <c r="F114" s="114" t="s">
        <v>324</v>
      </c>
      <c r="G114" s="115">
        <v>-1000</v>
      </c>
      <c r="H114" s="114" t="s">
        <v>123</v>
      </c>
      <c r="I114" s="114" t="s">
        <v>564</v>
      </c>
      <c r="J114" s="114" t="s">
        <v>565</v>
      </c>
      <c r="K114" s="114" t="s">
        <v>130</v>
      </c>
      <c r="L114" s="114" t="s">
        <v>153</v>
      </c>
      <c r="M114" s="114" t="s">
        <v>566</v>
      </c>
      <c r="N114" s="114" t="s">
        <v>567</v>
      </c>
      <c r="O114" s="114" t="s">
        <v>130</v>
      </c>
      <c r="P114" s="116">
        <v>21108.65</v>
      </c>
      <c r="Q114" s="107"/>
    </row>
    <row r="115" spans="1:17" ht="23.1" customHeight="1">
      <c r="A115" s="164" t="s">
        <v>669</v>
      </c>
      <c r="B115" s="113">
        <v>43462</v>
      </c>
      <c r="C115" s="113">
        <v>43462</v>
      </c>
      <c r="D115" s="114" t="s">
        <v>551</v>
      </c>
      <c r="E115" s="114" t="s">
        <v>552</v>
      </c>
      <c r="F115" s="114" t="s">
        <v>553</v>
      </c>
      <c r="G115" s="115">
        <v>-319.7</v>
      </c>
      <c r="H115" s="114" t="s">
        <v>123</v>
      </c>
      <c r="I115" s="114" t="s">
        <v>568</v>
      </c>
      <c r="J115" s="114" t="s">
        <v>569</v>
      </c>
      <c r="K115" s="114" t="s">
        <v>130</v>
      </c>
      <c r="L115" s="114" t="s">
        <v>410</v>
      </c>
      <c r="M115" s="114" t="s">
        <v>570</v>
      </c>
      <c r="N115" s="114" t="s">
        <v>571</v>
      </c>
      <c r="O115" s="114" t="s">
        <v>130</v>
      </c>
      <c r="P115" s="116">
        <v>20788.95</v>
      </c>
      <c r="Q115" s="107"/>
    </row>
    <row r="116" spans="1:17" ht="23.1" customHeight="1">
      <c r="A116" s="164" t="s">
        <v>656</v>
      </c>
      <c r="B116" s="113">
        <v>43465</v>
      </c>
      <c r="C116" s="113">
        <v>43465</v>
      </c>
      <c r="D116" s="114" t="s">
        <v>130</v>
      </c>
      <c r="E116" s="114" t="s">
        <v>130</v>
      </c>
      <c r="F116" s="114" t="s">
        <v>130</v>
      </c>
      <c r="G116" s="115">
        <v>-5</v>
      </c>
      <c r="H116" s="114" t="s">
        <v>123</v>
      </c>
      <c r="I116" s="114" t="s">
        <v>130</v>
      </c>
      <c r="J116" s="114" t="s">
        <v>298</v>
      </c>
      <c r="K116" s="114" t="s">
        <v>130</v>
      </c>
      <c r="L116" s="114" t="s">
        <v>299</v>
      </c>
      <c r="M116" s="114" t="s">
        <v>329</v>
      </c>
      <c r="N116" s="114" t="s">
        <v>572</v>
      </c>
      <c r="O116" s="114" t="s">
        <v>130</v>
      </c>
      <c r="P116" s="116">
        <v>20783.95</v>
      </c>
      <c r="Q116" s="107"/>
    </row>
    <row r="117" spans="1:17" ht="20.100000000000001" customHeight="1">
      <c r="A117" s="164" t="s">
        <v>656</v>
      </c>
      <c r="B117" s="113">
        <v>43465</v>
      </c>
      <c r="C117" s="113">
        <v>43465</v>
      </c>
      <c r="D117" s="114" t="s">
        <v>130</v>
      </c>
      <c r="E117" s="114" t="s">
        <v>130</v>
      </c>
      <c r="F117" s="114" t="s">
        <v>130</v>
      </c>
      <c r="G117" s="115">
        <v>-1.28</v>
      </c>
      <c r="H117" s="114" t="s">
        <v>123</v>
      </c>
      <c r="I117" s="114" t="s">
        <v>130</v>
      </c>
      <c r="J117" s="114" t="s">
        <v>298</v>
      </c>
      <c r="K117" s="114" t="s">
        <v>130</v>
      </c>
      <c r="L117" s="114" t="s">
        <v>299</v>
      </c>
      <c r="M117" s="114" t="s">
        <v>331</v>
      </c>
      <c r="N117" s="114" t="s">
        <v>573</v>
      </c>
      <c r="O117" s="114" t="s">
        <v>130</v>
      </c>
      <c r="P117" s="116">
        <v>20782.669999999998</v>
      </c>
      <c r="Q117" s="107"/>
    </row>
    <row r="118" spans="1:17" ht="20.100000000000001" customHeight="1">
      <c r="A118" s="164" t="s">
        <v>660</v>
      </c>
      <c r="B118" s="113">
        <v>43486</v>
      </c>
      <c r="C118" s="113">
        <v>43486</v>
      </c>
      <c r="D118" s="114" t="s">
        <v>406</v>
      </c>
      <c r="E118" s="114" t="s">
        <v>157</v>
      </c>
      <c r="F118" s="114" t="s">
        <v>574</v>
      </c>
      <c r="G118" s="115">
        <v>-71.31</v>
      </c>
      <c r="H118" s="114" t="s">
        <v>123</v>
      </c>
      <c r="I118" s="114" t="s">
        <v>575</v>
      </c>
      <c r="J118" s="114" t="s">
        <v>576</v>
      </c>
      <c r="K118" s="114" t="s">
        <v>130</v>
      </c>
      <c r="L118" s="114" t="s">
        <v>410</v>
      </c>
      <c r="M118" s="114" t="s">
        <v>577</v>
      </c>
      <c r="N118" s="114" t="s">
        <v>578</v>
      </c>
      <c r="O118" s="114" t="s">
        <v>130</v>
      </c>
      <c r="P118" s="116">
        <v>20711.36</v>
      </c>
      <c r="Q118" s="107"/>
    </row>
    <row r="119" spans="1:17" ht="38.1" customHeight="1">
      <c r="A119" s="164" t="s">
        <v>666</v>
      </c>
      <c r="B119" s="113">
        <v>43486</v>
      </c>
      <c r="C119" s="113">
        <v>43486</v>
      </c>
      <c r="D119" s="114" t="s">
        <v>579</v>
      </c>
      <c r="E119" s="114" t="s">
        <v>580</v>
      </c>
      <c r="F119" s="114" t="s">
        <v>581</v>
      </c>
      <c r="G119" s="115">
        <v>-79.98</v>
      </c>
      <c r="H119" s="114" t="s">
        <v>123</v>
      </c>
      <c r="I119" s="114" t="s">
        <v>582</v>
      </c>
      <c r="J119" s="114" t="s">
        <v>583</v>
      </c>
      <c r="K119" s="114" t="s">
        <v>130</v>
      </c>
      <c r="L119" s="114" t="s">
        <v>130</v>
      </c>
      <c r="M119" s="114" t="s">
        <v>584</v>
      </c>
      <c r="N119" s="114" t="s">
        <v>585</v>
      </c>
      <c r="O119" s="114" t="s">
        <v>130</v>
      </c>
      <c r="P119" s="116">
        <v>20631.38</v>
      </c>
      <c r="Q119" s="107"/>
    </row>
    <row r="120" spans="1:17" ht="27" customHeight="1">
      <c r="A120" s="164" t="s">
        <v>644</v>
      </c>
      <c r="B120" s="113">
        <v>43490</v>
      </c>
      <c r="C120" s="113">
        <v>43490</v>
      </c>
      <c r="D120" s="114" t="s">
        <v>323</v>
      </c>
      <c r="E120" s="114" t="s">
        <v>120</v>
      </c>
      <c r="F120" s="114" t="s">
        <v>324</v>
      </c>
      <c r="G120" s="115">
        <v>-673.02</v>
      </c>
      <c r="H120" s="114" t="s">
        <v>123</v>
      </c>
      <c r="I120" s="114" t="s">
        <v>586</v>
      </c>
      <c r="J120" s="114" t="s">
        <v>587</v>
      </c>
      <c r="K120" s="114" t="s">
        <v>130</v>
      </c>
      <c r="L120" s="114" t="s">
        <v>130</v>
      </c>
      <c r="M120" s="114" t="s">
        <v>588</v>
      </c>
      <c r="N120" s="114" t="s">
        <v>589</v>
      </c>
      <c r="O120" s="114" t="s">
        <v>130</v>
      </c>
      <c r="P120" s="116">
        <v>19958.36</v>
      </c>
      <c r="Q120" s="107"/>
    </row>
    <row r="121" spans="1:17" ht="20.100000000000001" customHeight="1">
      <c r="A121" s="164" t="s">
        <v>654</v>
      </c>
      <c r="B121" s="113">
        <v>43494</v>
      </c>
      <c r="C121" s="113">
        <v>43494</v>
      </c>
      <c r="D121" s="114" t="s">
        <v>520</v>
      </c>
      <c r="E121" s="114" t="s">
        <v>150</v>
      </c>
      <c r="F121" s="114" t="s">
        <v>590</v>
      </c>
      <c r="G121" s="115">
        <v>30</v>
      </c>
      <c r="H121" s="114" t="s">
        <v>123</v>
      </c>
      <c r="I121" s="114" t="s">
        <v>151</v>
      </c>
      <c r="J121" s="114" t="s">
        <v>177</v>
      </c>
      <c r="K121" s="114" t="s">
        <v>130</v>
      </c>
      <c r="L121" s="114" t="s">
        <v>130</v>
      </c>
      <c r="M121" s="114" t="s">
        <v>591</v>
      </c>
      <c r="N121" s="114" t="s">
        <v>592</v>
      </c>
      <c r="O121" s="114" t="s">
        <v>130</v>
      </c>
      <c r="P121" s="116">
        <v>19988.36</v>
      </c>
      <c r="Q121" s="107"/>
    </row>
    <row r="122" spans="1:17" ht="20.100000000000001" customHeight="1">
      <c r="A122" s="164" t="s">
        <v>654</v>
      </c>
      <c r="B122" s="113">
        <v>43494</v>
      </c>
      <c r="C122" s="113">
        <v>43494</v>
      </c>
      <c r="D122" s="114" t="s">
        <v>520</v>
      </c>
      <c r="E122" s="114" t="s">
        <v>150</v>
      </c>
      <c r="F122" s="114" t="s">
        <v>590</v>
      </c>
      <c r="G122" s="115">
        <v>30</v>
      </c>
      <c r="H122" s="114" t="s">
        <v>123</v>
      </c>
      <c r="I122" s="114" t="s">
        <v>151</v>
      </c>
      <c r="J122" s="114" t="s">
        <v>177</v>
      </c>
      <c r="K122" s="114" t="s">
        <v>130</v>
      </c>
      <c r="L122" s="114" t="s">
        <v>130</v>
      </c>
      <c r="M122" s="114" t="s">
        <v>593</v>
      </c>
      <c r="N122" s="114" t="s">
        <v>592</v>
      </c>
      <c r="O122" s="114" t="s">
        <v>130</v>
      </c>
      <c r="P122" s="116">
        <v>20018.36</v>
      </c>
      <c r="Q122" s="107"/>
    </row>
    <row r="123" spans="1:17" ht="23.1" customHeight="1">
      <c r="A123" s="164" t="s">
        <v>656</v>
      </c>
      <c r="B123" s="113">
        <v>43496</v>
      </c>
      <c r="C123" s="113">
        <v>43496</v>
      </c>
      <c r="D123" s="114" t="s">
        <v>130</v>
      </c>
      <c r="E123" s="114" t="s">
        <v>130</v>
      </c>
      <c r="F123" s="114" t="s">
        <v>130</v>
      </c>
      <c r="G123" s="115">
        <v>-5</v>
      </c>
      <c r="H123" s="114" t="s">
        <v>123</v>
      </c>
      <c r="I123" s="114" t="s">
        <v>130</v>
      </c>
      <c r="J123" s="114" t="s">
        <v>298</v>
      </c>
      <c r="K123" s="114" t="s">
        <v>130</v>
      </c>
      <c r="L123" s="114" t="s">
        <v>299</v>
      </c>
      <c r="M123" s="114" t="s">
        <v>329</v>
      </c>
      <c r="N123" s="114" t="s">
        <v>594</v>
      </c>
      <c r="O123" s="114" t="s">
        <v>130</v>
      </c>
      <c r="P123" s="116">
        <v>20013.36</v>
      </c>
      <c r="Q123" s="107"/>
    </row>
    <row r="124" spans="1:17" ht="20.100000000000001" customHeight="1">
      <c r="A124" s="164" t="s">
        <v>656</v>
      </c>
      <c r="B124" s="113">
        <v>43496</v>
      </c>
      <c r="C124" s="113">
        <v>43496</v>
      </c>
      <c r="D124" s="114" t="s">
        <v>130</v>
      </c>
      <c r="E124" s="114" t="s">
        <v>130</v>
      </c>
      <c r="F124" s="114" t="s">
        <v>130</v>
      </c>
      <c r="G124" s="115">
        <v>-1.02</v>
      </c>
      <c r="H124" s="114" t="s">
        <v>123</v>
      </c>
      <c r="I124" s="114" t="s">
        <v>130</v>
      </c>
      <c r="J124" s="114" t="s">
        <v>298</v>
      </c>
      <c r="K124" s="114" t="s">
        <v>130</v>
      </c>
      <c r="L124" s="114" t="s">
        <v>299</v>
      </c>
      <c r="M124" s="114" t="s">
        <v>331</v>
      </c>
      <c r="N124" s="114" t="s">
        <v>595</v>
      </c>
      <c r="O124" s="114" t="s">
        <v>130</v>
      </c>
      <c r="P124" s="116">
        <v>20012.34</v>
      </c>
      <c r="Q124" s="107"/>
    </row>
    <row r="125" spans="1:17" ht="20.100000000000001" customHeight="1">
      <c r="A125" s="164" t="s">
        <v>670</v>
      </c>
      <c r="B125" s="113">
        <v>43511</v>
      </c>
      <c r="C125" s="113">
        <v>43511</v>
      </c>
      <c r="D125" s="114" t="s">
        <v>596</v>
      </c>
      <c r="E125" s="114" t="s">
        <v>150</v>
      </c>
      <c r="F125" s="114" t="s">
        <v>597</v>
      </c>
      <c r="G125" s="115">
        <v>-300</v>
      </c>
      <c r="H125" s="114" t="s">
        <v>123</v>
      </c>
      <c r="I125" s="114" t="s">
        <v>598</v>
      </c>
      <c r="J125" s="114" t="s">
        <v>599</v>
      </c>
      <c r="K125" s="114" t="s">
        <v>130</v>
      </c>
      <c r="L125" s="114" t="s">
        <v>153</v>
      </c>
      <c r="M125" s="114" t="s">
        <v>600</v>
      </c>
      <c r="N125" s="114" t="s">
        <v>601</v>
      </c>
      <c r="O125" s="114" t="s">
        <v>130</v>
      </c>
      <c r="P125" s="116">
        <v>19712.34</v>
      </c>
      <c r="Q125" s="107"/>
    </row>
    <row r="126" spans="1:17" ht="23.1" customHeight="1">
      <c r="A126" s="164" t="s">
        <v>656</v>
      </c>
      <c r="B126" s="113">
        <v>43524</v>
      </c>
      <c r="C126" s="113">
        <v>43524</v>
      </c>
      <c r="D126" s="114" t="s">
        <v>130</v>
      </c>
      <c r="E126" s="114" t="s">
        <v>130</v>
      </c>
      <c r="F126" s="114" t="s">
        <v>130</v>
      </c>
      <c r="G126" s="115">
        <v>-5</v>
      </c>
      <c r="H126" s="114" t="s">
        <v>123</v>
      </c>
      <c r="I126" s="114" t="s">
        <v>130</v>
      </c>
      <c r="J126" s="114" t="s">
        <v>298</v>
      </c>
      <c r="K126" s="114" t="s">
        <v>130</v>
      </c>
      <c r="L126" s="114" t="s">
        <v>299</v>
      </c>
      <c r="M126" s="114" t="s">
        <v>329</v>
      </c>
      <c r="N126" s="114" t="s">
        <v>602</v>
      </c>
      <c r="O126" s="114" t="s">
        <v>130</v>
      </c>
      <c r="P126" s="116">
        <v>19707.34</v>
      </c>
      <c r="Q126" s="107"/>
    </row>
    <row r="127" spans="1:17" ht="20.100000000000001" customHeight="1">
      <c r="A127" s="164" t="s">
        <v>656</v>
      </c>
      <c r="B127" s="113">
        <v>43524</v>
      </c>
      <c r="C127" s="113">
        <v>43524</v>
      </c>
      <c r="D127" s="114" t="s">
        <v>130</v>
      </c>
      <c r="E127" s="114" t="s">
        <v>130</v>
      </c>
      <c r="F127" s="114" t="s">
        <v>130</v>
      </c>
      <c r="G127" s="115">
        <v>-0.22</v>
      </c>
      <c r="H127" s="114" t="s">
        <v>123</v>
      </c>
      <c r="I127" s="114" t="s">
        <v>130</v>
      </c>
      <c r="J127" s="114" t="s">
        <v>298</v>
      </c>
      <c r="K127" s="114" t="s">
        <v>130</v>
      </c>
      <c r="L127" s="114" t="s">
        <v>299</v>
      </c>
      <c r="M127" s="114" t="s">
        <v>331</v>
      </c>
      <c r="N127" s="114" t="s">
        <v>603</v>
      </c>
      <c r="O127" s="114" t="s">
        <v>130</v>
      </c>
      <c r="P127" s="116">
        <v>19707.12</v>
      </c>
      <c r="Q127" s="107"/>
    </row>
    <row r="128" spans="1:17" ht="20.100000000000001" customHeight="1">
      <c r="A128" s="164" t="s">
        <v>646</v>
      </c>
      <c r="B128" s="113">
        <v>43531</v>
      </c>
      <c r="C128" s="113">
        <v>43531</v>
      </c>
      <c r="D128" s="114" t="s">
        <v>604</v>
      </c>
      <c r="E128" s="114" t="s">
        <v>150</v>
      </c>
      <c r="F128" s="114" t="s">
        <v>605</v>
      </c>
      <c r="G128" s="115">
        <v>-684</v>
      </c>
      <c r="H128" s="114" t="s">
        <v>123</v>
      </c>
      <c r="I128" s="114" t="s">
        <v>606</v>
      </c>
      <c r="J128" s="114" t="s">
        <v>607</v>
      </c>
      <c r="K128" s="114" t="s">
        <v>130</v>
      </c>
      <c r="L128" s="114" t="s">
        <v>410</v>
      </c>
      <c r="M128" s="114" t="s">
        <v>675</v>
      </c>
      <c r="N128" s="114" t="s">
        <v>608</v>
      </c>
      <c r="O128" s="114" t="s">
        <v>130</v>
      </c>
      <c r="P128" s="116">
        <v>19023.12</v>
      </c>
      <c r="Q128" s="107"/>
    </row>
    <row r="129" spans="1:17" ht="27" customHeight="1">
      <c r="A129" s="164" t="s">
        <v>673</v>
      </c>
      <c r="B129" s="113">
        <v>43531</v>
      </c>
      <c r="C129" s="113">
        <v>43531</v>
      </c>
      <c r="D129" s="114" t="s">
        <v>609</v>
      </c>
      <c r="E129" s="114" t="s">
        <v>610</v>
      </c>
      <c r="F129" s="114" t="s">
        <v>611</v>
      </c>
      <c r="G129" s="115">
        <v>-775.52</v>
      </c>
      <c r="H129" s="114" t="s">
        <v>123</v>
      </c>
      <c r="I129" s="114" t="s">
        <v>612</v>
      </c>
      <c r="J129" s="114" t="s">
        <v>613</v>
      </c>
      <c r="K129" s="114" t="s">
        <v>130</v>
      </c>
      <c r="L129" s="114" t="s">
        <v>410</v>
      </c>
      <c r="M129" s="114" t="s">
        <v>614</v>
      </c>
      <c r="N129" s="114" t="s">
        <v>615</v>
      </c>
      <c r="O129" s="114" t="s">
        <v>130</v>
      </c>
      <c r="P129" s="116">
        <v>18247.599999999999</v>
      </c>
      <c r="Q129" s="107"/>
    </row>
    <row r="130" spans="1:17" ht="27" customHeight="1">
      <c r="A130" s="164" t="s">
        <v>674</v>
      </c>
      <c r="B130" s="113">
        <v>43531</v>
      </c>
      <c r="C130" s="113">
        <v>43531</v>
      </c>
      <c r="D130" s="114" t="s">
        <v>616</v>
      </c>
      <c r="E130" s="114" t="s">
        <v>617</v>
      </c>
      <c r="F130" s="114" t="s">
        <v>618</v>
      </c>
      <c r="G130" s="115">
        <v>-400</v>
      </c>
      <c r="H130" s="114" t="s">
        <v>123</v>
      </c>
      <c r="I130" s="114" t="s">
        <v>619</v>
      </c>
      <c r="J130" s="114" t="s">
        <v>620</v>
      </c>
      <c r="K130" s="114" t="s">
        <v>130</v>
      </c>
      <c r="L130" s="114" t="s">
        <v>153</v>
      </c>
      <c r="M130" s="114" t="s">
        <v>621</v>
      </c>
      <c r="N130" s="114" t="s">
        <v>622</v>
      </c>
      <c r="O130" s="114" t="s">
        <v>130</v>
      </c>
      <c r="P130" s="116">
        <v>17847.599999999999</v>
      </c>
      <c r="Q130" s="107"/>
    </row>
    <row r="131" spans="1:17" ht="20.100000000000001" customHeight="1">
      <c r="A131" s="164" t="s">
        <v>647</v>
      </c>
      <c r="B131" s="113">
        <v>43531</v>
      </c>
      <c r="C131" s="113">
        <v>43531</v>
      </c>
      <c r="D131" s="114" t="s">
        <v>400</v>
      </c>
      <c r="E131" s="114" t="s">
        <v>191</v>
      </c>
      <c r="F131" s="114" t="s">
        <v>623</v>
      </c>
      <c r="G131" s="115">
        <v>-300</v>
      </c>
      <c r="H131" s="114" t="s">
        <v>123</v>
      </c>
      <c r="I131" s="114" t="s">
        <v>624</v>
      </c>
      <c r="J131" s="114" t="s">
        <v>625</v>
      </c>
      <c r="K131" s="114" t="s">
        <v>130</v>
      </c>
      <c r="L131" s="114" t="s">
        <v>130</v>
      </c>
      <c r="M131" s="114" t="s">
        <v>626</v>
      </c>
      <c r="N131" s="114" t="s">
        <v>627</v>
      </c>
      <c r="O131" s="114" t="s">
        <v>130</v>
      </c>
      <c r="P131" s="116">
        <v>17547.599999999999</v>
      </c>
      <c r="Q131" s="107"/>
    </row>
    <row r="132" spans="1:17" ht="20.100000000000001" customHeight="1">
      <c r="A132" s="164" t="s">
        <v>678</v>
      </c>
      <c r="B132" s="113">
        <v>43543</v>
      </c>
      <c r="C132" s="113">
        <v>43543</v>
      </c>
      <c r="D132" s="114" t="s">
        <v>628</v>
      </c>
      <c r="E132" s="114" t="s">
        <v>580</v>
      </c>
      <c r="F132" s="114" t="s">
        <v>314</v>
      </c>
      <c r="G132" s="115">
        <v>-27</v>
      </c>
      <c r="H132" s="114" t="s">
        <v>123</v>
      </c>
      <c r="I132" s="114" t="s">
        <v>629</v>
      </c>
      <c r="J132" s="114" t="s">
        <v>630</v>
      </c>
      <c r="K132" s="114" t="s">
        <v>130</v>
      </c>
      <c r="L132" s="114" t="s">
        <v>153</v>
      </c>
      <c r="M132" s="153" t="s">
        <v>677</v>
      </c>
      <c r="N132" s="114" t="s">
        <v>631</v>
      </c>
      <c r="O132" s="114" t="s">
        <v>130</v>
      </c>
      <c r="P132" s="116">
        <v>17520.599999999999</v>
      </c>
      <c r="Q132" s="107"/>
    </row>
    <row r="133" spans="1:17" ht="23.1" customHeight="1">
      <c r="A133" s="164" t="s">
        <v>680</v>
      </c>
      <c r="B133" s="113">
        <v>43553</v>
      </c>
      <c r="C133" s="113">
        <v>43553</v>
      </c>
      <c r="D133" s="114" t="s">
        <v>632</v>
      </c>
      <c r="E133" s="114" t="s">
        <v>150</v>
      </c>
      <c r="F133" s="114" t="s">
        <v>633</v>
      </c>
      <c r="G133" s="115">
        <v>-200</v>
      </c>
      <c r="H133" s="114" t="s">
        <v>123</v>
      </c>
      <c r="I133" s="114" t="s">
        <v>634</v>
      </c>
      <c r="J133" s="114" t="s">
        <v>635</v>
      </c>
      <c r="K133" s="114" t="s">
        <v>130</v>
      </c>
      <c r="L133" s="114" t="s">
        <v>153</v>
      </c>
      <c r="M133" s="114" t="s">
        <v>636</v>
      </c>
      <c r="N133" s="114" t="s">
        <v>637</v>
      </c>
      <c r="O133" s="114" t="s">
        <v>130</v>
      </c>
      <c r="P133" s="116">
        <v>17320.599999999999</v>
      </c>
      <c r="Q133" s="107"/>
    </row>
    <row r="134" spans="1:17" ht="23.1" customHeight="1">
      <c r="A134" s="164" t="s">
        <v>679</v>
      </c>
      <c r="B134" s="113">
        <v>43553</v>
      </c>
      <c r="C134" s="113">
        <v>43553</v>
      </c>
      <c r="D134" s="114" t="s">
        <v>632</v>
      </c>
      <c r="E134" s="114" t="s">
        <v>150</v>
      </c>
      <c r="F134" s="114" t="s">
        <v>633</v>
      </c>
      <c r="G134" s="115">
        <v>-270</v>
      </c>
      <c r="H134" s="114" t="s">
        <v>123</v>
      </c>
      <c r="I134" s="114" t="s">
        <v>638</v>
      </c>
      <c r="J134" s="114" t="s">
        <v>639</v>
      </c>
      <c r="K134" s="114" t="s">
        <v>130</v>
      </c>
      <c r="L134" s="114" t="s">
        <v>153</v>
      </c>
      <c r="M134" s="114" t="s">
        <v>640</v>
      </c>
      <c r="N134" s="114" t="s">
        <v>641</v>
      </c>
      <c r="O134" s="114" t="s">
        <v>130</v>
      </c>
      <c r="P134" s="116">
        <v>17050.599999999999</v>
      </c>
      <c r="Q134" s="107"/>
    </row>
    <row r="135" spans="1:17" customFormat="1" ht="23.1" customHeight="1">
      <c r="A135" s="164" t="s">
        <v>656</v>
      </c>
      <c r="B135" s="160">
        <v>43553</v>
      </c>
      <c r="C135" s="160">
        <v>43555</v>
      </c>
      <c r="D135" s="161" t="s">
        <v>130</v>
      </c>
      <c r="E135" s="161" t="s">
        <v>130</v>
      </c>
      <c r="F135" s="161" t="s">
        <v>130</v>
      </c>
      <c r="G135" s="162">
        <v>-5</v>
      </c>
      <c r="H135" s="161" t="s">
        <v>123</v>
      </c>
      <c r="I135" s="161" t="s">
        <v>130</v>
      </c>
      <c r="J135" s="161" t="s">
        <v>298</v>
      </c>
      <c r="K135" s="161" t="s">
        <v>130</v>
      </c>
      <c r="L135" s="161" t="s">
        <v>299</v>
      </c>
      <c r="M135" s="161" t="s">
        <v>329</v>
      </c>
      <c r="N135" s="161" t="s">
        <v>761</v>
      </c>
      <c r="O135" s="161" t="s">
        <v>130</v>
      </c>
      <c r="P135" s="163">
        <v>17045.599999999999</v>
      </c>
      <c r="Q135" s="159"/>
    </row>
    <row r="136" spans="1:17" customFormat="1" ht="20.100000000000001" customHeight="1">
      <c r="A136" s="164" t="s">
        <v>656</v>
      </c>
      <c r="B136" s="160">
        <v>43553</v>
      </c>
      <c r="C136" s="160">
        <v>43555</v>
      </c>
      <c r="D136" s="161" t="s">
        <v>130</v>
      </c>
      <c r="E136" s="161" t="s">
        <v>130</v>
      </c>
      <c r="F136" s="161" t="s">
        <v>130</v>
      </c>
      <c r="G136" s="162">
        <v>-1.54</v>
      </c>
      <c r="H136" s="161" t="s">
        <v>123</v>
      </c>
      <c r="I136" s="161" t="s">
        <v>130</v>
      </c>
      <c r="J136" s="161" t="s">
        <v>298</v>
      </c>
      <c r="K136" s="161" t="s">
        <v>130</v>
      </c>
      <c r="L136" s="161" t="s">
        <v>299</v>
      </c>
      <c r="M136" s="161" t="s">
        <v>331</v>
      </c>
      <c r="N136" s="161" t="s">
        <v>762</v>
      </c>
      <c r="O136" s="161" t="s">
        <v>130</v>
      </c>
      <c r="P136" s="163">
        <v>17044.060000000001</v>
      </c>
      <c r="Q136" s="159"/>
    </row>
    <row r="137" spans="1:17" customFormat="1" ht="20.100000000000001" customHeight="1">
      <c r="A137" s="164" t="s">
        <v>656</v>
      </c>
      <c r="B137" s="160">
        <v>43571</v>
      </c>
      <c r="C137" s="160">
        <v>43571</v>
      </c>
      <c r="D137" s="161" t="s">
        <v>130</v>
      </c>
      <c r="E137" s="161" t="s">
        <v>130</v>
      </c>
      <c r="F137" s="161" t="s">
        <v>130</v>
      </c>
      <c r="G137" s="162">
        <v>-3.5</v>
      </c>
      <c r="H137" s="161" t="s">
        <v>123</v>
      </c>
      <c r="I137" s="161" t="s">
        <v>130</v>
      </c>
      <c r="J137" s="161" t="s">
        <v>298</v>
      </c>
      <c r="K137" s="161" t="s">
        <v>130</v>
      </c>
      <c r="L137" s="161" t="s">
        <v>299</v>
      </c>
      <c r="M137" s="161" t="s">
        <v>535</v>
      </c>
      <c r="N137" s="161" t="s">
        <v>763</v>
      </c>
      <c r="O137" s="161" t="s">
        <v>130</v>
      </c>
      <c r="P137" s="163">
        <v>17040.560000000001</v>
      </c>
      <c r="Q137" s="159"/>
    </row>
    <row r="138" spans="1:17" customFormat="1" ht="20.100000000000001" customHeight="1">
      <c r="A138" s="164" t="s">
        <v>667</v>
      </c>
      <c r="B138" s="160">
        <v>43571</v>
      </c>
      <c r="C138" s="160">
        <v>43571</v>
      </c>
      <c r="D138" s="161" t="s">
        <v>130</v>
      </c>
      <c r="E138" s="161" t="s">
        <v>130</v>
      </c>
      <c r="F138" s="161" t="s">
        <v>130</v>
      </c>
      <c r="G138" s="162">
        <v>-1000</v>
      </c>
      <c r="H138" s="161" t="s">
        <v>123</v>
      </c>
      <c r="I138" s="161" t="s">
        <v>130</v>
      </c>
      <c r="J138" s="161" t="s">
        <v>298</v>
      </c>
      <c r="K138" s="161" t="s">
        <v>130</v>
      </c>
      <c r="L138" s="161" t="s">
        <v>537</v>
      </c>
      <c r="M138" s="161" t="s">
        <v>538</v>
      </c>
      <c r="N138" s="161" t="s">
        <v>764</v>
      </c>
      <c r="O138" s="161" t="s">
        <v>130</v>
      </c>
      <c r="P138" s="163">
        <v>16040.56</v>
      </c>
      <c r="Q138" s="159"/>
    </row>
    <row r="139" spans="1:17" customFormat="1" ht="23.1" customHeight="1">
      <c r="A139" s="164" t="s">
        <v>656</v>
      </c>
      <c r="B139" s="160">
        <v>43585</v>
      </c>
      <c r="C139" s="160">
        <v>43585</v>
      </c>
      <c r="D139" s="161" t="s">
        <v>130</v>
      </c>
      <c r="E139" s="161" t="s">
        <v>130</v>
      </c>
      <c r="F139" s="161" t="s">
        <v>130</v>
      </c>
      <c r="G139" s="162">
        <v>-5</v>
      </c>
      <c r="H139" s="161" t="s">
        <v>123</v>
      </c>
      <c r="I139" s="161" t="s">
        <v>130</v>
      </c>
      <c r="J139" s="161" t="s">
        <v>298</v>
      </c>
      <c r="K139" s="161" t="s">
        <v>130</v>
      </c>
      <c r="L139" s="161" t="s">
        <v>299</v>
      </c>
      <c r="M139" s="161" t="s">
        <v>329</v>
      </c>
      <c r="N139" s="161" t="s">
        <v>765</v>
      </c>
      <c r="O139" s="161" t="s">
        <v>130</v>
      </c>
      <c r="P139" s="163">
        <v>16035.56</v>
      </c>
      <c r="Q139" s="159"/>
    </row>
    <row r="140" spans="1:17" customFormat="1" ht="38.1" customHeight="1">
      <c r="A140" s="168" t="s">
        <v>852</v>
      </c>
      <c r="B140" s="160">
        <v>43591</v>
      </c>
      <c r="C140" s="160">
        <v>43591</v>
      </c>
      <c r="D140" s="161" t="s">
        <v>766</v>
      </c>
      <c r="E140" s="161" t="s">
        <v>282</v>
      </c>
      <c r="F140" s="161" t="s">
        <v>767</v>
      </c>
      <c r="G140" s="162">
        <v>-300</v>
      </c>
      <c r="H140" s="161" t="s">
        <v>123</v>
      </c>
      <c r="I140" s="161" t="s">
        <v>768</v>
      </c>
      <c r="J140" s="161" t="s">
        <v>769</v>
      </c>
      <c r="K140" s="161" t="s">
        <v>130</v>
      </c>
      <c r="L140" s="161" t="s">
        <v>153</v>
      </c>
      <c r="M140" s="161" t="s">
        <v>770</v>
      </c>
      <c r="N140" s="161" t="s">
        <v>771</v>
      </c>
      <c r="O140" s="161" t="s">
        <v>130</v>
      </c>
      <c r="P140" s="163">
        <v>15735.56</v>
      </c>
      <c r="Q140" s="159"/>
    </row>
    <row r="141" spans="1:17" customFormat="1" ht="27" customHeight="1">
      <c r="A141" s="168" t="s">
        <v>646</v>
      </c>
      <c r="B141" s="160">
        <v>43591</v>
      </c>
      <c r="C141" s="160">
        <v>43591</v>
      </c>
      <c r="D141" s="161" t="s">
        <v>156</v>
      </c>
      <c r="E141" s="161" t="s">
        <v>157</v>
      </c>
      <c r="F141" s="161" t="s">
        <v>772</v>
      </c>
      <c r="G141" s="162">
        <v>-393.12</v>
      </c>
      <c r="H141" s="161" t="s">
        <v>123</v>
      </c>
      <c r="I141" s="161" t="s">
        <v>773</v>
      </c>
      <c r="J141" s="161" t="s">
        <v>774</v>
      </c>
      <c r="K141" s="161" t="s">
        <v>130</v>
      </c>
      <c r="L141" s="161" t="s">
        <v>130</v>
      </c>
      <c r="M141" s="161" t="s">
        <v>775</v>
      </c>
      <c r="N141" s="161" t="s">
        <v>776</v>
      </c>
      <c r="O141" s="161" t="s">
        <v>130</v>
      </c>
      <c r="P141" s="163">
        <v>15342.44</v>
      </c>
      <c r="Q141" s="159"/>
    </row>
    <row r="142" spans="1:17" customFormat="1" ht="23.1" customHeight="1">
      <c r="A142" s="168" t="s">
        <v>852</v>
      </c>
      <c r="B142" s="160">
        <v>43601</v>
      </c>
      <c r="C142" s="160">
        <v>43601</v>
      </c>
      <c r="D142" s="161" t="s">
        <v>777</v>
      </c>
      <c r="E142" s="161" t="s">
        <v>150</v>
      </c>
      <c r="F142" s="161" t="s">
        <v>778</v>
      </c>
      <c r="G142" s="162">
        <v>-200</v>
      </c>
      <c r="H142" s="161" t="s">
        <v>123</v>
      </c>
      <c r="I142" s="161" t="s">
        <v>779</v>
      </c>
      <c r="J142" s="161" t="s">
        <v>780</v>
      </c>
      <c r="K142" s="161" t="s">
        <v>130</v>
      </c>
      <c r="L142" s="161" t="s">
        <v>153</v>
      </c>
      <c r="M142" s="161" t="s">
        <v>781</v>
      </c>
      <c r="N142" s="161" t="s">
        <v>782</v>
      </c>
      <c r="O142" s="161" t="s">
        <v>130</v>
      </c>
      <c r="P142" s="163">
        <v>15142.44</v>
      </c>
      <c r="Q142" s="159"/>
    </row>
    <row r="143" spans="1:17" customFormat="1" ht="37.5" customHeight="1">
      <c r="A143" s="168" t="s">
        <v>655</v>
      </c>
      <c r="B143" s="160">
        <v>43602</v>
      </c>
      <c r="C143" s="160">
        <v>43602</v>
      </c>
      <c r="D143" s="161" t="s">
        <v>254</v>
      </c>
      <c r="E143" s="161" t="s">
        <v>255</v>
      </c>
      <c r="F143" s="161" t="s">
        <v>256</v>
      </c>
      <c r="G143" s="162">
        <v>115.04</v>
      </c>
      <c r="H143" s="161" t="s">
        <v>123</v>
      </c>
      <c r="I143" s="161" t="s">
        <v>783</v>
      </c>
      <c r="J143" s="161" t="s">
        <v>784</v>
      </c>
      <c r="K143" s="161" t="s">
        <v>259</v>
      </c>
      <c r="L143" s="161" t="s">
        <v>260</v>
      </c>
      <c r="M143" s="161" t="s">
        <v>785</v>
      </c>
      <c r="N143" s="161" t="s">
        <v>786</v>
      </c>
      <c r="O143" s="161" t="s">
        <v>130</v>
      </c>
      <c r="P143" s="163">
        <v>15257.48</v>
      </c>
      <c r="Q143" s="159"/>
    </row>
    <row r="144" spans="1:17" customFormat="1" ht="23.1" customHeight="1">
      <c r="A144" s="168" t="s">
        <v>853</v>
      </c>
      <c r="B144" s="160">
        <v>43612</v>
      </c>
      <c r="C144" s="160">
        <v>43611</v>
      </c>
      <c r="D144" s="161" t="s">
        <v>540</v>
      </c>
      <c r="E144" s="161" t="s">
        <v>120</v>
      </c>
      <c r="F144" s="161" t="s">
        <v>541</v>
      </c>
      <c r="G144" s="162">
        <v>-748.44</v>
      </c>
      <c r="H144" s="161" t="s">
        <v>123</v>
      </c>
      <c r="I144" s="161" t="s">
        <v>787</v>
      </c>
      <c r="J144" s="161" t="s">
        <v>788</v>
      </c>
      <c r="K144" s="161" t="s">
        <v>130</v>
      </c>
      <c r="L144" s="161" t="s">
        <v>130</v>
      </c>
      <c r="M144" s="161" t="s">
        <v>789</v>
      </c>
      <c r="N144" s="161" t="s">
        <v>790</v>
      </c>
      <c r="O144" s="161" t="s">
        <v>130</v>
      </c>
      <c r="P144" s="163">
        <v>14509.04</v>
      </c>
      <c r="Q144" s="159"/>
    </row>
    <row r="145" spans="1:17" customFormat="1" ht="23.1" customHeight="1">
      <c r="A145" s="168" t="s">
        <v>852</v>
      </c>
      <c r="B145" s="160">
        <v>43612</v>
      </c>
      <c r="C145" s="160">
        <v>43612</v>
      </c>
      <c r="D145" s="161" t="s">
        <v>791</v>
      </c>
      <c r="E145" s="161" t="s">
        <v>157</v>
      </c>
      <c r="F145" s="161" t="s">
        <v>792</v>
      </c>
      <c r="G145" s="162">
        <v>-200</v>
      </c>
      <c r="H145" s="161" t="s">
        <v>123</v>
      </c>
      <c r="I145" s="161" t="s">
        <v>793</v>
      </c>
      <c r="J145" s="161" t="s">
        <v>794</v>
      </c>
      <c r="K145" s="161" t="s">
        <v>130</v>
      </c>
      <c r="L145" s="161" t="s">
        <v>153</v>
      </c>
      <c r="M145" s="161" t="s">
        <v>795</v>
      </c>
      <c r="N145" s="161" t="s">
        <v>796</v>
      </c>
      <c r="O145" s="161" t="s">
        <v>130</v>
      </c>
      <c r="P145" s="163">
        <v>14309.04</v>
      </c>
      <c r="Q145" s="159"/>
    </row>
    <row r="146" spans="1:17" customFormat="1" ht="27" customHeight="1">
      <c r="A146" s="168" t="s">
        <v>854</v>
      </c>
      <c r="B146" s="160">
        <v>43612</v>
      </c>
      <c r="C146" s="160">
        <v>43612</v>
      </c>
      <c r="D146" s="161" t="s">
        <v>797</v>
      </c>
      <c r="E146" s="161" t="s">
        <v>150</v>
      </c>
      <c r="F146" s="161" t="s">
        <v>798</v>
      </c>
      <c r="G146" s="162">
        <v>-770</v>
      </c>
      <c r="H146" s="161" t="s">
        <v>123</v>
      </c>
      <c r="I146" s="161" t="s">
        <v>799</v>
      </c>
      <c r="J146" s="161" t="s">
        <v>800</v>
      </c>
      <c r="K146" s="161" t="s">
        <v>130</v>
      </c>
      <c r="L146" s="161" t="s">
        <v>153</v>
      </c>
      <c r="M146" s="161" t="s">
        <v>801</v>
      </c>
      <c r="N146" s="161" t="s">
        <v>802</v>
      </c>
      <c r="O146" s="161" t="s">
        <v>130</v>
      </c>
      <c r="P146" s="163">
        <v>13539.04</v>
      </c>
      <c r="Q146" s="159"/>
    </row>
    <row r="147" spans="1:17" customFormat="1" ht="23.1" customHeight="1">
      <c r="A147" s="168" t="s">
        <v>656</v>
      </c>
      <c r="B147" s="160">
        <v>43616</v>
      </c>
      <c r="C147" s="160">
        <v>43616</v>
      </c>
      <c r="D147" s="161" t="s">
        <v>130</v>
      </c>
      <c r="E147" s="161" t="s">
        <v>130</v>
      </c>
      <c r="F147" s="161" t="s">
        <v>130</v>
      </c>
      <c r="G147" s="162">
        <v>-5</v>
      </c>
      <c r="H147" s="161" t="s">
        <v>123</v>
      </c>
      <c r="I147" s="161" t="s">
        <v>130</v>
      </c>
      <c r="J147" s="161" t="s">
        <v>298</v>
      </c>
      <c r="K147" s="161" t="s">
        <v>130</v>
      </c>
      <c r="L147" s="161" t="s">
        <v>299</v>
      </c>
      <c r="M147" s="161" t="s">
        <v>329</v>
      </c>
      <c r="N147" s="161" t="s">
        <v>803</v>
      </c>
      <c r="O147" s="161" t="s">
        <v>130</v>
      </c>
      <c r="P147" s="163">
        <v>13534.04</v>
      </c>
      <c r="Q147" s="159"/>
    </row>
    <row r="148" spans="1:17" customFormat="1" ht="20.100000000000001" customHeight="1">
      <c r="A148" s="168" t="s">
        <v>656</v>
      </c>
      <c r="B148" s="160">
        <v>43616</v>
      </c>
      <c r="C148" s="160">
        <v>43616</v>
      </c>
      <c r="D148" s="161" t="s">
        <v>130</v>
      </c>
      <c r="E148" s="161" t="s">
        <v>130</v>
      </c>
      <c r="F148" s="161" t="s">
        <v>130</v>
      </c>
      <c r="G148" s="162">
        <v>-1.5</v>
      </c>
      <c r="H148" s="161" t="s">
        <v>123</v>
      </c>
      <c r="I148" s="161" t="s">
        <v>130</v>
      </c>
      <c r="J148" s="161" t="s">
        <v>298</v>
      </c>
      <c r="K148" s="161" t="s">
        <v>130</v>
      </c>
      <c r="L148" s="161" t="s">
        <v>299</v>
      </c>
      <c r="M148" s="161" t="s">
        <v>331</v>
      </c>
      <c r="N148" s="161" t="s">
        <v>804</v>
      </c>
      <c r="O148" s="161" t="s">
        <v>130</v>
      </c>
      <c r="P148" s="163">
        <v>13532.54</v>
      </c>
      <c r="Q148" s="159"/>
    </row>
    <row r="149" spans="1:17" customFormat="1" ht="50.1" customHeight="1">
      <c r="A149" s="168" t="s">
        <v>655</v>
      </c>
      <c r="B149" s="160">
        <v>43623</v>
      </c>
      <c r="C149" s="160">
        <v>43623</v>
      </c>
      <c r="D149" s="161" t="s">
        <v>254</v>
      </c>
      <c r="E149" s="161" t="s">
        <v>255</v>
      </c>
      <c r="F149" s="161" t="s">
        <v>256</v>
      </c>
      <c r="G149" s="162">
        <v>42.05</v>
      </c>
      <c r="H149" s="161" t="s">
        <v>123</v>
      </c>
      <c r="I149" s="161" t="s">
        <v>805</v>
      </c>
      <c r="J149" s="161" t="s">
        <v>806</v>
      </c>
      <c r="K149" s="161" t="s">
        <v>259</v>
      </c>
      <c r="L149" s="161" t="s">
        <v>260</v>
      </c>
      <c r="M149" s="161" t="s">
        <v>807</v>
      </c>
      <c r="N149" s="161" t="s">
        <v>808</v>
      </c>
      <c r="O149" s="161" t="s">
        <v>130</v>
      </c>
      <c r="P149" s="163">
        <v>13574.59</v>
      </c>
      <c r="Q149" s="159"/>
    </row>
    <row r="150" spans="1:17" customFormat="1" ht="50.1" customHeight="1">
      <c r="A150" s="168" t="s">
        <v>655</v>
      </c>
      <c r="B150" s="160">
        <v>43627</v>
      </c>
      <c r="C150" s="160">
        <v>43627</v>
      </c>
      <c r="D150" s="161" t="s">
        <v>254</v>
      </c>
      <c r="E150" s="161" t="s">
        <v>255</v>
      </c>
      <c r="F150" s="161" t="s">
        <v>256</v>
      </c>
      <c r="G150" s="162">
        <v>127.38</v>
      </c>
      <c r="H150" s="161" t="s">
        <v>123</v>
      </c>
      <c r="I150" s="161" t="s">
        <v>809</v>
      </c>
      <c r="J150" s="161" t="s">
        <v>810</v>
      </c>
      <c r="K150" s="161" t="s">
        <v>259</v>
      </c>
      <c r="L150" s="161" t="s">
        <v>260</v>
      </c>
      <c r="M150" s="161" t="s">
        <v>811</v>
      </c>
      <c r="N150" s="161" t="s">
        <v>812</v>
      </c>
      <c r="O150" s="161" t="s">
        <v>130</v>
      </c>
      <c r="P150" s="163">
        <v>13701.97</v>
      </c>
      <c r="Q150" s="159"/>
    </row>
    <row r="151" spans="1:17" customFormat="1" ht="20.100000000000001" customHeight="1">
      <c r="A151" s="168" t="s">
        <v>1039</v>
      </c>
      <c r="B151" s="160">
        <v>43627</v>
      </c>
      <c r="C151" s="160">
        <v>43627</v>
      </c>
      <c r="D151" s="161" t="s">
        <v>130</v>
      </c>
      <c r="E151" s="161" t="s">
        <v>130</v>
      </c>
      <c r="F151" s="161" t="s">
        <v>130</v>
      </c>
      <c r="G151" s="162">
        <v>-20</v>
      </c>
      <c r="H151" s="161" t="s">
        <v>123</v>
      </c>
      <c r="I151" s="161" t="s">
        <v>130</v>
      </c>
      <c r="J151" s="161" t="s">
        <v>177</v>
      </c>
      <c r="K151" s="161" t="s">
        <v>487</v>
      </c>
      <c r="L151" s="161" t="s">
        <v>130</v>
      </c>
      <c r="M151" s="161" t="s">
        <v>488</v>
      </c>
      <c r="N151" s="161" t="s">
        <v>813</v>
      </c>
      <c r="O151" s="161" t="s">
        <v>130</v>
      </c>
      <c r="P151" s="163">
        <v>13681.97</v>
      </c>
      <c r="Q151" s="159"/>
    </row>
    <row r="152" spans="1:17" customFormat="1" ht="50.1" customHeight="1">
      <c r="A152" s="168" t="s">
        <v>855</v>
      </c>
      <c r="B152" s="160">
        <v>43630</v>
      </c>
      <c r="C152" s="160">
        <v>43630</v>
      </c>
      <c r="D152" s="161" t="s">
        <v>254</v>
      </c>
      <c r="E152" s="161" t="s">
        <v>255</v>
      </c>
      <c r="F152" s="161" t="s">
        <v>256</v>
      </c>
      <c r="G152" s="162">
        <v>646.20000000000005</v>
      </c>
      <c r="H152" s="161" t="s">
        <v>123</v>
      </c>
      <c r="I152" s="161" t="s">
        <v>814</v>
      </c>
      <c r="J152" s="161" t="s">
        <v>815</v>
      </c>
      <c r="K152" s="161" t="s">
        <v>259</v>
      </c>
      <c r="L152" s="161" t="s">
        <v>260</v>
      </c>
      <c r="M152" s="161" t="s">
        <v>816</v>
      </c>
      <c r="N152" s="161" t="s">
        <v>817</v>
      </c>
      <c r="O152" s="161" t="s">
        <v>130</v>
      </c>
      <c r="P152" s="163">
        <v>14328.17</v>
      </c>
      <c r="Q152" s="159"/>
    </row>
    <row r="153" spans="1:17" customFormat="1" ht="38.1" customHeight="1">
      <c r="A153" s="168" t="s">
        <v>852</v>
      </c>
      <c r="B153" s="160">
        <v>43633</v>
      </c>
      <c r="C153" s="160">
        <v>43633</v>
      </c>
      <c r="D153" s="161" t="s">
        <v>818</v>
      </c>
      <c r="E153" s="161" t="s">
        <v>191</v>
      </c>
      <c r="F153" s="161" t="s">
        <v>819</v>
      </c>
      <c r="G153" s="162">
        <v>-200</v>
      </c>
      <c r="H153" s="161" t="s">
        <v>123</v>
      </c>
      <c r="I153" s="161" t="s">
        <v>820</v>
      </c>
      <c r="J153" s="161" t="s">
        <v>821</v>
      </c>
      <c r="K153" s="161" t="s">
        <v>130</v>
      </c>
      <c r="L153" s="161" t="s">
        <v>130</v>
      </c>
      <c r="M153" s="161" t="s">
        <v>822</v>
      </c>
      <c r="N153" s="161" t="s">
        <v>823</v>
      </c>
      <c r="O153" s="161" t="s">
        <v>130</v>
      </c>
      <c r="P153" s="163">
        <v>14128.17</v>
      </c>
      <c r="Q153" s="159"/>
    </row>
    <row r="154" spans="1:17" customFormat="1" ht="23.1" customHeight="1">
      <c r="A154" s="168" t="s">
        <v>856</v>
      </c>
      <c r="B154" s="160">
        <v>43633</v>
      </c>
      <c r="C154" s="160">
        <v>43633</v>
      </c>
      <c r="D154" s="161" t="s">
        <v>824</v>
      </c>
      <c r="E154" s="161" t="s">
        <v>157</v>
      </c>
      <c r="F154" s="161" t="s">
        <v>825</v>
      </c>
      <c r="G154" s="162">
        <v>-386.5</v>
      </c>
      <c r="H154" s="161" t="s">
        <v>123</v>
      </c>
      <c r="I154" s="161" t="s">
        <v>826</v>
      </c>
      <c r="J154" s="161" t="s">
        <v>827</v>
      </c>
      <c r="K154" s="161" t="s">
        <v>130</v>
      </c>
      <c r="L154" s="161" t="s">
        <v>130</v>
      </c>
      <c r="M154" s="161" t="s">
        <v>828</v>
      </c>
      <c r="N154" s="161" t="s">
        <v>829</v>
      </c>
      <c r="O154" s="161" t="s">
        <v>130</v>
      </c>
      <c r="P154" s="163">
        <v>13741.67</v>
      </c>
      <c r="Q154" s="159"/>
    </row>
    <row r="155" spans="1:17" customFormat="1" ht="23.1" customHeight="1">
      <c r="A155" s="168" t="s">
        <v>858</v>
      </c>
      <c r="B155" s="160">
        <v>43633</v>
      </c>
      <c r="C155" s="160">
        <v>43633</v>
      </c>
      <c r="D155" s="161" t="s">
        <v>830</v>
      </c>
      <c r="E155" s="161" t="s">
        <v>150</v>
      </c>
      <c r="F155" s="161" t="s">
        <v>831</v>
      </c>
      <c r="G155" s="162">
        <v>-5061.3999999999996</v>
      </c>
      <c r="H155" s="161" t="s">
        <v>123</v>
      </c>
      <c r="I155" s="161" t="s">
        <v>832</v>
      </c>
      <c r="J155" s="161" t="s">
        <v>833</v>
      </c>
      <c r="K155" s="161" t="s">
        <v>130</v>
      </c>
      <c r="L155" s="161" t="s">
        <v>130</v>
      </c>
      <c r="M155" s="161" t="s">
        <v>834</v>
      </c>
      <c r="N155" s="161" t="s">
        <v>835</v>
      </c>
      <c r="O155" s="161" t="s">
        <v>130</v>
      </c>
      <c r="P155" s="163">
        <v>8680.27</v>
      </c>
      <c r="Q155" s="159"/>
    </row>
    <row r="156" spans="1:17" customFormat="1" ht="50.1" customHeight="1">
      <c r="A156" s="168" t="s">
        <v>655</v>
      </c>
      <c r="B156" s="160">
        <v>43634</v>
      </c>
      <c r="C156" s="160">
        <v>43634</v>
      </c>
      <c r="D156" s="161" t="s">
        <v>254</v>
      </c>
      <c r="E156" s="161" t="s">
        <v>255</v>
      </c>
      <c r="F156" s="161" t="s">
        <v>256</v>
      </c>
      <c r="G156" s="162">
        <v>967.54</v>
      </c>
      <c r="H156" s="161" t="s">
        <v>123</v>
      </c>
      <c r="I156" s="161" t="s">
        <v>836</v>
      </c>
      <c r="J156" s="161" t="s">
        <v>837</v>
      </c>
      <c r="K156" s="161" t="s">
        <v>259</v>
      </c>
      <c r="L156" s="161" t="s">
        <v>260</v>
      </c>
      <c r="M156" s="161" t="s">
        <v>838</v>
      </c>
      <c r="N156" s="161" t="s">
        <v>839</v>
      </c>
      <c r="O156" s="161" t="s">
        <v>130</v>
      </c>
      <c r="P156" s="163">
        <v>9647.81</v>
      </c>
      <c r="Q156" s="159"/>
    </row>
    <row r="157" spans="1:17" customFormat="1" ht="50.1" customHeight="1">
      <c r="A157" s="168" t="s">
        <v>655</v>
      </c>
      <c r="B157" s="160">
        <v>43637</v>
      </c>
      <c r="C157" s="160">
        <v>43637</v>
      </c>
      <c r="D157" s="161" t="s">
        <v>254</v>
      </c>
      <c r="E157" s="161" t="s">
        <v>255</v>
      </c>
      <c r="F157" s="161" t="s">
        <v>256</v>
      </c>
      <c r="G157" s="162">
        <v>2459.89</v>
      </c>
      <c r="H157" s="161" t="s">
        <v>123</v>
      </c>
      <c r="I157" s="161" t="s">
        <v>840</v>
      </c>
      <c r="J157" s="161" t="s">
        <v>841</v>
      </c>
      <c r="K157" s="161" t="s">
        <v>259</v>
      </c>
      <c r="L157" s="161" t="s">
        <v>260</v>
      </c>
      <c r="M157" s="161" t="s">
        <v>842</v>
      </c>
      <c r="N157" s="161" t="s">
        <v>843</v>
      </c>
      <c r="O157" s="161" t="s">
        <v>130</v>
      </c>
      <c r="P157" s="163">
        <v>12107.7</v>
      </c>
      <c r="Q157" s="159"/>
    </row>
    <row r="158" spans="1:17" customFormat="1" ht="50.1" customHeight="1">
      <c r="A158" s="168" t="s">
        <v>655</v>
      </c>
      <c r="B158" s="160">
        <v>43640</v>
      </c>
      <c r="C158" s="160">
        <v>43640</v>
      </c>
      <c r="D158" s="161" t="s">
        <v>254</v>
      </c>
      <c r="E158" s="161" t="s">
        <v>255</v>
      </c>
      <c r="F158" s="161" t="s">
        <v>256</v>
      </c>
      <c r="G158" s="162">
        <v>531.98</v>
      </c>
      <c r="H158" s="161" t="s">
        <v>123</v>
      </c>
      <c r="I158" s="161" t="s">
        <v>844</v>
      </c>
      <c r="J158" s="161" t="s">
        <v>845</v>
      </c>
      <c r="K158" s="161" t="s">
        <v>259</v>
      </c>
      <c r="L158" s="161" t="s">
        <v>260</v>
      </c>
      <c r="M158" s="161" t="s">
        <v>846</v>
      </c>
      <c r="N158" s="161" t="s">
        <v>847</v>
      </c>
      <c r="O158" s="161" t="s">
        <v>130</v>
      </c>
      <c r="P158" s="163">
        <v>12639.68</v>
      </c>
      <c r="Q158" s="159"/>
    </row>
    <row r="159" spans="1:17" customFormat="1" ht="50.1" customHeight="1">
      <c r="A159" s="168" t="s">
        <v>655</v>
      </c>
      <c r="B159" s="160">
        <v>43641</v>
      </c>
      <c r="C159" s="160">
        <v>43641</v>
      </c>
      <c r="D159" s="161" t="s">
        <v>254</v>
      </c>
      <c r="E159" s="161" t="s">
        <v>255</v>
      </c>
      <c r="F159" s="161" t="s">
        <v>256</v>
      </c>
      <c r="G159" s="162">
        <v>843.07</v>
      </c>
      <c r="H159" s="161" t="s">
        <v>123</v>
      </c>
      <c r="I159" s="161" t="s">
        <v>848</v>
      </c>
      <c r="J159" s="161" t="s">
        <v>849</v>
      </c>
      <c r="K159" s="161" t="s">
        <v>259</v>
      </c>
      <c r="L159" s="161" t="s">
        <v>260</v>
      </c>
      <c r="M159" s="161" t="s">
        <v>850</v>
      </c>
      <c r="N159" s="161" t="s">
        <v>851</v>
      </c>
      <c r="O159" s="161" t="s">
        <v>130</v>
      </c>
      <c r="P159" s="163">
        <v>13482.75</v>
      </c>
      <c r="Q159" s="159"/>
    </row>
    <row r="160" spans="1:17">
      <c r="A160" s="171" t="s">
        <v>656</v>
      </c>
      <c r="B160" s="172">
        <v>43644</v>
      </c>
      <c r="C160" s="172">
        <v>43644</v>
      </c>
      <c r="D160" s="173" t="s">
        <v>130</v>
      </c>
      <c r="E160" s="173" t="s">
        <v>130</v>
      </c>
      <c r="F160" s="173" t="s">
        <v>130</v>
      </c>
      <c r="G160" s="174">
        <v>-3.5</v>
      </c>
      <c r="H160" s="173" t="s">
        <v>123</v>
      </c>
      <c r="I160" s="173" t="s">
        <v>130</v>
      </c>
      <c r="J160" s="173" t="s">
        <v>298</v>
      </c>
      <c r="K160" s="173" t="s">
        <v>130</v>
      </c>
      <c r="L160" s="173" t="s">
        <v>299</v>
      </c>
      <c r="M160" s="173" t="s">
        <v>535</v>
      </c>
      <c r="N160" s="173" t="s">
        <v>859</v>
      </c>
      <c r="O160" s="173" t="s">
        <v>130</v>
      </c>
      <c r="P160" s="175">
        <v>13479.25</v>
      </c>
      <c r="Q160" s="171"/>
    </row>
    <row r="161" spans="1:17" ht="25.5">
      <c r="A161" s="171" t="s">
        <v>667</v>
      </c>
      <c r="B161" s="172">
        <v>43644</v>
      </c>
      <c r="C161" s="172">
        <v>43644</v>
      </c>
      <c r="D161" s="173" t="s">
        <v>130</v>
      </c>
      <c r="E161" s="173" t="s">
        <v>130</v>
      </c>
      <c r="F161" s="173" t="s">
        <v>130</v>
      </c>
      <c r="G161" s="174">
        <v>-500</v>
      </c>
      <c r="H161" s="173" t="s">
        <v>123</v>
      </c>
      <c r="I161" s="173" t="s">
        <v>130</v>
      </c>
      <c r="J161" s="173" t="s">
        <v>298</v>
      </c>
      <c r="K161" s="173" t="s">
        <v>130</v>
      </c>
      <c r="L161" s="173" t="s">
        <v>537</v>
      </c>
      <c r="M161" s="173" t="s">
        <v>538</v>
      </c>
      <c r="N161" s="173" t="s">
        <v>860</v>
      </c>
      <c r="O161" s="173" t="s">
        <v>130</v>
      </c>
      <c r="P161" s="175">
        <v>12979.25</v>
      </c>
      <c r="Q161" s="171"/>
    </row>
    <row r="162" spans="1:17" ht="25.5">
      <c r="A162" s="171" t="s">
        <v>655</v>
      </c>
      <c r="B162" s="172">
        <v>43644</v>
      </c>
      <c r="C162" s="172">
        <v>43644</v>
      </c>
      <c r="D162" s="173" t="s">
        <v>254</v>
      </c>
      <c r="E162" s="173" t="s">
        <v>255</v>
      </c>
      <c r="F162" s="173" t="s">
        <v>256</v>
      </c>
      <c r="G162" s="174">
        <v>431.67</v>
      </c>
      <c r="H162" s="173" t="s">
        <v>123</v>
      </c>
      <c r="I162" s="173" t="s">
        <v>861</v>
      </c>
      <c r="J162" s="173" t="s">
        <v>862</v>
      </c>
      <c r="K162" s="173" t="s">
        <v>259</v>
      </c>
      <c r="L162" s="173" t="s">
        <v>260</v>
      </c>
      <c r="M162" s="173" t="s">
        <v>863</v>
      </c>
      <c r="N162" s="173" t="s">
        <v>864</v>
      </c>
      <c r="O162" s="173" t="s">
        <v>130</v>
      </c>
      <c r="P162" s="175">
        <v>13410.92</v>
      </c>
      <c r="Q162" s="171"/>
    </row>
    <row r="163" spans="1:17" ht="25.5">
      <c r="A163" s="171" t="s">
        <v>656</v>
      </c>
      <c r="B163" s="172">
        <v>43644</v>
      </c>
      <c r="C163" s="172">
        <v>43646</v>
      </c>
      <c r="D163" s="173" t="s">
        <v>130</v>
      </c>
      <c r="E163" s="173" t="s">
        <v>130</v>
      </c>
      <c r="F163" s="173" t="s">
        <v>130</v>
      </c>
      <c r="G163" s="174">
        <v>-5</v>
      </c>
      <c r="H163" s="173" t="s">
        <v>123</v>
      </c>
      <c r="I163" s="173" t="s">
        <v>130</v>
      </c>
      <c r="J163" s="173" t="s">
        <v>298</v>
      </c>
      <c r="K163" s="173" t="s">
        <v>130</v>
      </c>
      <c r="L163" s="173" t="s">
        <v>299</v>
      </c>
      <c r="M163" s="173" t="s">
        <v>329</v>
      </c>
      <c r="N163" s="173" t="s">
        <v>865</v>
      </c>
      <c r="O163" s="173" t="s">
        <v>130</v>
      </c>
      <c r="P163" s="175">
        <v>13405.92</v>
      </c>
      <c r="Q163" s="171"/>
    </row>
    <row r="164" spans="1:17">
      <c r="A164" s="171" t="s">
        <v>656</v>
      </c>
      <c r="B164" s="172">
        <v>43644</v>
      </c>
      <c r="C164" s="172">
        <v>43646</v>
      </c>
      <c r="D164" s="173" t="s">
        <v>130</v>
      </c>
      <c r="E164" s="173" t="s">
        <v>130</v>
      </c>
      <c r="F164" s="173" t="s">
        <v>130</v>
      </c>
      <c r="G164" s="174">
        <v>-2.1</v>
      </c>
      <c r="H164" s="173" t="s">
        <v>123</v>
      </c>
      <c r="I164" s="173" t="s">
        <v>130</v>
      </c>
      <c r="J164" s="173" t="s">
        <v>298</v>
      </c>
      <c r="K164" s="173" t="s">
        <v>130</v>
      </c>
      <c r="L164" s="173" t="s">
        <v>299</v>
      </c>
      <c r="M164" s="173" t="s">
        <v>331</v>
      </c>
      <c r="N164" s="173" t="s">
        <v>866</v>
      </c>
      <c r="O164" s="173" t="s">
        <v>130</v>
      </c>
      <c r="P164" s="175">
        <v>13403.82</v>
      </c>
      <c r="Q164" s="171"/>
    </row>
    <row r="165" spans="1:17">
      <c r="A165" s="171" t="s">
        <v>852</v>
      </c>
      <c r="B165" s="172">
        <v>43647</v>
      </c>
      <c r="C165" s="172">
        <v>43647</v>
      </c>
      <c r="D165" s="173" t="s">
        <v>867</v>
      </c>
      <c r="E165" s="173" t="s">
        <v>552</v>
      </c>
      <c r="F165" s="173" t="s">
        <v>868</v>
      </c>
      <c r="G165" s="174">
        <v>-200</v>
      </c>
      <c r="H165" s="173" t="s">
        <v>123</v>
      </c>
      <c r="I165" s="173" t="s">
        <v>869</v>
      </c>
      <c r="J165" s="173" t="s">
        <v>870</v>
      </c>
      <c r="K165" s="173" t="s">
        <v>130</v>
      </c>
      <c r="L165" s="173" t="s">
        <v>153</v>
      </c>
      <c r="M165" s="173" t="s">
        <v>871</v>
      </c>
      <c r="N165" s="173" t="s">
        <v>872</v>
      </c>
      <c r="O165" s="173" t="s">
        <v>130</v>
      </c>
      <c r="P165" s="175">
        <v>13203.82</v>
      </c>
      <c r="Q165" s="171"/>
    </row>
    <row r="166" spans="1:17" ht="25.5">
      <c r="A166" s="171" t="s">
        <v>655</v>
      </c>
      <c r="B166" s="172">
        <v>43648</v>
      </c>
      <c r="C166" s="172">
        <v>43648</v>
      </c>
      <c r="D166" s="173" t="s">
        <v>254</v>
      </c>
      <c r="E166" s="173" t="s">
        <v>255</v>
      </c>
      <c r="F166" s="173" t="s">
        <v>256</v>
      </c>
      <c r="G166" s="174">
        <v>1264.1400000000001</v>
      </c>
      <c r="H166" s="173" t="s">
        <v>123</v>
      </c>
      <c r="I166" s="173" t="s">
        <v>873</v>
      </c>
      <c r="J166" s="173" t="s">
        <v>874</v>
      </c>
      <c r="K166" s="173" t="s">
        <v>259</v>
      </c>
      <c r="L166" s="173" t="s">
        <v>260</v>
      </c>
      <c r="M166" s="173" t="s">
        <v>875</v>
      </c>
      <c r="N166" s="173" t="s">
        <v>876</v>
      </c>
      <c r="O166" s="173" t="s">
        <v>130</v>
      </c>
      <c r="P166" s="175">
        <v>14467.96</v>
      </c>
      <c r="Q166" s="171"/>
    </row>
    <row r="167" spans="1:17" ht="25.5">
      <c r="A167" s="171" t="s">
        <v>655</v>
      </c>
      <c r="B167" s="172">
        <v>43648</v>
      </c>
      <c r="C167" s="172">
        <v>43648</v>
      </c>
      <c r="D167" s="173" t="s">
        <v>877</v>
      </c>
      <c r="E167" s="173" t="s">
        <v>255</v>
      </c>
      <c r="F167" s="173" t="s">
        <v>256</v>
      </c>
      <c r="G167" s="174">
        <v>253.19</v>
      </c>
      <c r="H167" s="173" t="s">
        <v>123</v>
      </c>
      <c r="I167" s="173" t="s">
        <v>878</v>
      </c>
      <c r="J167" s="173" t="s">
        <v>879</v>
      </c>
      <c r="K167" s="173" t="s">
        <v>259</v>
      </c>
      <c r="L167" s="173" t="s">
        <v>260</v>
      </c>
      <c r="M167" s="173" t="s">
        <v>880</v>
      </c>
      <c r="N167" s="173" t="s">
        <v>881</v>
      </c>
      <c r="O167" s="173" t="s">
        <v>130</v>
      </c>
      <c r="P167" s="175">
        <v>14721.15</v>
      </c>
      <c r="Q167" s="171"/>
    </row>
    <row r="168" spans="1:17" ht="25.5">
      <c r="A168" s="171" t="s">
        <v>655</v>
      </c>
      <c r="B168" s="172">
        <v>43654</v>
      </c>
      <c r="C168" s="172">
        <v>43654</v>
      </c>
      <c r="D168" s="173" t="s">
        <v>254</v>
      </c>
      <c r="E168" s="173" t="s">
        <v>255</v>
      </c>
      <c r="F168" s="173" t="s">
        <v>256</v>
      </c>
      <c r="G168" s="174">
        <v>940.05</v>
      </c>
      <c r="H168" s="173" t="s">
        <v>123</v>
      </c>
      <c r="I168" s="173" t="s">
        <v>882</v>
      </c>
      <c r="J168" s="173" t="s">
        <v>883</v>
      </c>
      <c r="K168" s="173" t="s">
        <v>259</v>
      </c>
      <c r="L168" s="173" t="s">
        <v>260</v>
      </c>
      <c r="M168" s="173" t="s">
        <v>884</v>
      </c>
      <c r="N168" s="173" t="s">
        <v>885</v>
      </c>
      <c r="O168" s="173" t="s">
        <v>130</v>
      </c>
      <c r="P168" s="175">
        <v>15661.2</v>
      </c>
      <c r="Q168" s="171"/>
    </row>
    <row r="169" spans="1:17">
      <c r="A169" s="171" t="s">
        <v>941</v>
      </c>
      <c r="B169" s="172">
        <v>43654</v>
      </c>
      <c r="C169" s="172">
        <v>43654</v>
      </c>
      <c r="D169" s="173" t="s">
        <v>886</v>
      </c>
      <c r="E169" s="173" t="s">
        <v>191</v>
      </c>
      <c r="F169" s="173" t="s">
        <v>887</v>
      </c>
      <c r="G169" s="174">
        <v>-380</v>
      </c>
      <c r="H169" s="173" t="s">
        <v>123</v>
      </c>
      <c r="I169" s="173" t="s">
        <v>888</v>
      </c>
      <c r="J169" s="173" t="s">
        <v>889</v>
      </c>
      <c r="K169" s="173" t="s">
        <v>130</v>
      </c>
      <c r="L169" s="173" t="s">
        <v>130</v>
      </c>
      <c r="M169" s="173" t="s">
        <v>890</v>
      </c>
      <c r="N169" s="173" t="s">
        <v>891</v>
      </c>
      <c r="O169" s="173" t="s">
        <v>130</v>
      </c>
      <c r="P169" s="175">
        <v>15281.2</v>
      </c>
      <c r="Q169" s="171"/>
    </row>
    <row r="170" spans="1:17" ht="25.5">
      <c r="A170" s="171" t="s">
        <v>941</v>
      </c>
      <c r="B170" s="172">
        <v>43654</v>
      </c>
      <c r="C170" s="172">
        <v>43654</v>
      </c>
      <c r="D170" s="173" t="s">
        <v>892</v>
      </c>
      <c r="E170" s="173" t="s">
        <v>150</v>
      </c>
      <c r="F170" s="173" t="s">
        <v>893</v>
      </c>
      <c r="G170" s="174">
        <v>-1219</v>
      </c>
      <c r="H170" s="173" t="s">
        <v>123</v>
      </c>
      <c r="I170" s="173" t="s">
        <v>894</v>
      </c>
      <c r="J170" s="173" t="s">
        <v>895</v>
      </c>
      <c r="K170" s="173" t="s">
        <v>130</v>
      </c>
      <c r="L170" s="173" t="s">
        <v>410</v>
      </c>
      <c r="M170" s="173" t="s">
        <v>896</v>
      </c>
      <c r="N170" s="173" t="s">
        <v>897</v>
      </c>
      <c r="O170" s="173" t="s">
        <v>130</v>
      </c>
      <c r="P170" s="175">
        <v>14062.2</v>
      </c>
      <c r="Q170" s="171"/>
    </row>
    <row r="171" spans="1:17">
      <c r="A171" s="171" t="s">
        <v>852</v>
      </c>
      <c r="B171" s="172">
        <v>43655</v>
      </c>
      <c r="C171" s="172">
        <v>43655</v>
      </c>
      <c r="D171" s="173" t="s">
        <v>898</v>
      </c>
      <c r="E171" s="173" t="s">
        <v>191</v>
      </c>
      <c r="F171" s="173" t="s">
        <v>899</v>
      </c>
      <c r="G171" s="174">
        <v>-200</v>
      </c>
      <c r="H171" s="173" t="s">
        <v>123</v>
      </c>
      <c r="I171" s="173" t="s">
        <v>900</v>
      </c>
      <c r="J171" s="173" t="s">
        <v>901</v>
      </c>
      <c r="K171" s="173" t="s">
        <v>130</v>
      </c>
      <c r="L171" s="173" t="s">
        <v>130</v>
      </c>
      <c r="M171" s="173" t="s">
        <v>902</v>
      </c>
      <c r="N171" s="173" t="s">
        <v>903</v>
      </c>
      <c r="O171" s="173" t="s">
        <v>130</v>
      </c>
      <c r="P171" s="175">
        <v>13862.2</v>
      </c>
      <c r="Q171" s="171"/>
    </row>
    <row r="172" spans="1:17" ht="25.5">
      <c r="A172" s="171" t="s">
        <v>655</v>
      </c>
      <c r="B172" s="172">
        <v>43656</v>
      </c>
      <c r="C172" s="172">
        <v>43656</v>
      </c>
      <c r="D172" s="173" t="s">
        <v>254</v>
      </c>
      <c r="E172" s="173" t="s">
        <v>255</v>
      </c>
      <c r="F172" s="173" t="s">
        <v>256</v>
      </c>
      <c r="G172" s="174">
        <v>365.99</v>
      </c>
      <c r="H172" s="173" t="s">
        <v>123</v>
      </c>
      <c r="I172" s="173" t="s">
        <v>904</v>
      </c>
      <c r="J172" s="173" t="s">
        <v>905</v>
      </c>
      <c r="K172" s="173" t="s">
        <v>259</v>
      </c>
      <c r="L172" s="173" t="s">
        <v>260</v>
      </c>
      <c r="M172" s="173" t="s">
        <v>906</v>
      </c>
      <c r="N172" s="173" t="s">
        <v>907</v>
      </c>
      <c r="O172" s="173" t="s">
        <v>130</v>
      </c>
      <c r="P172" s="175">
        <v>14228.19</v>
      </c>
      <c r="Q172" s="171"/>
    </row>
    <row r="173" spans="1:17" ht="25.5">
      <c r="A173" s="171" t="s">
        <v>655</v>
      </c>
      <c r="B173" s="172">
        <v>43658</v>
      </c>
      <c r="C173" s="172">
        <v>43658</v>
      </c>
      <c r="D173" s="173" t="s">
        <v>254</v>
      </c>
      <c r="E173" s="173" t="s">
        <v>255</v>
      </c>
      <c r="F173" s="173" t="s">
        <v>256</v>
      </c>
      <c r="G173" s="174">
        <v>85.49</v>
      </c>
      <c r="H173" s="173" t="s">
        <v>123</v>
      </c>
      <c r="I173" s="173" t="s">
        <v>908</v>
      </c>
      <c r="J173" s="173" t="s">
        <v>909</v>
      </c>
      <c r="K173" s="173" t="s">
        <v>259</v>
      </c>
      <c r="L173" s="173" t="s">
        <v>260</v>
      </c>
      <c r="M173" s="173" t="s">
        <v>910</v>
      </c>
      <c r="N173" s="173" t="s">
        <v>911</v>
      </c>
      <c r="O173" s="173" t="s">
        <v>130</v>
      </c>
      <c r="P173" s="175">
        <v>14313.68</v>
      </c>
      <c r="Q173" s="171"/>
    </row>
    <row r="174" spans="1:17" ht="25.5">
      <c r="A174" s="171" t="s">
        <v>655</v>
      </c>
      <c r="B174" s="172">
        <v>43662</v>
      </c>
      <c r="C174" s="172">
        <v>43662</v>
      </c>
      <c r="D174" s="173" t="s">
        <v>254</v>
      </c>
      <c r="E174" s="173" t="s">
        <v>255</v>
      </c>
      <c r="F174" s="173" t="s">
        <v>256</v>
      </c>
      <c r="G174" s="174">
        <v>56.31</v>
      </c>
      <c r="H174" s="173" t="s">
        <v>123</v>
      </c>
      <c r="I174" s="173" t="s">
        <v>912</v>
      </c>
      <c r="J174" s="173" t="s">
        <v>913</v>
      </c>
      <c r="K174" s="173" t="s">
        <v>259</v>
      </c>
      <c r="L174" s="173" t="s">
        <v>260</v>
      </c>
      <c r="M174" s="173" t="s">
        <v>914</v>
      </c>
      <c r="N174" s="173" t="s">
        <v>915</v>
      </c>
      <c r="O174" s="173" t="s">
        <v>130</v>
      </c>
      <c r="P174" s="175">
        <v>14369.99</v>
      </c>
      <c r="Q174" s="171"/>
    </row>
    <row r="175" spans="1:17" ht="25.5">
      <c r="A175" s="171" t="s">
        <v>655</v>
      </c>
      <c r="B175" s="172">
        <v>43665</v>
      </c>
      <c r="C175" s="172">
        <v>43665</v>
      </c>
      <c r="D175" s="173" t="s">
        <v>254</v>
      </c>
      <c r="E175" s="173" t="s">
        <v>255</v>
      </c>
      <c r="F175" s="173" t="s">
        <v>256</v>
      </c>
      <c r="G175" s="174">
        <v>59.17</v>
      </c>
      <c r="H175" s="173" t="s">
        <v>123</v>
      </c>
      <c r="I175" s="173" t="s">
        <v>916</v>
      </c>
      <c r="J175" s="173" t="s">
        <v>917</v>
      </c>
      <c r="K175" s="173" t="s">
        <v>259</v>
      </c>
      <c r="L175" s="173" t="s">
        <v>260</v>
      </c>
      <c r="M175" s="173" t="s">
        <v>918</v>
      </c>
      <c r="N175" s="173" t="s">
        <v>919</v>
      </c>
      <c r="O175" s="173" t="s">
        <v>130</v>
      </c>
      <c r="P175" s="175">
        <v>14429.16</v>
      </c>
      <c r="Q175" s="171"/>
    </row>
    <row r="176" spans="1:17" ht="25.5">
      <c r="A176" s="171" t="s">
        <v>655</v>
      </c>
      <c r="B176" s="172">
        <v>43669</v>
      </c>
      <c r="C176" s="172">
        <v>43669</v>
      </c>
      <c r="D176" s="173" t="s">
        <v>254</v>
      </c>
      <c r="E176" s="173" t="s">
        <v>255</v>
      </c>
      <c r="F176" s="173" t="s">
        <v>256</v>
      </c>
      <c r="G176" s="174">
        <v>258.42</v>
      </c>
      <c r="H176" s="173" t="s">
        <v>123</v>
      </c>
      <c r="I176" s="173" t="s">
        <v>920</v>
      </c>
      <c r="J176" s="173" t="s">
        <v>921</v>
      </c>
      <c r="K176" s="173" t="s">
        <v>259</v>
      </c>
      <c r="L176" s="173" t="s">
        <v>260</v>
      </c>
      <c r="M176" s="173" t="s">
        <v>922</v>
      </c>
      <c r="N176" s="173" t="s">
        <v>923</v>
      </c>
      <c r="O176" s="173" t="s">
        <v>130</v>
      </c>
      <c r="P176" s="175">
        <v>14687.58</v>
      </c>
      <c r="Q176" s="171"/>
    </row>
    <row r="177" spans="1:17" ht="25.5">
      <c r="A177" s="171" t="s">
        <v>671</v>
      </c>
      <c r="B177" s="172">
        <v>43671</v>
      </c>
      <c r="C177" s="172">
        <v>43671</v>
      </c>
      <c r="D177" s="173" t="s">
        <v>924</v>
      </c>
      <c r="E177" s="173" t="s">
        <v>925</v>
      </c>
      <c r="F177" s="173" t="s">
        <v>926</v>
      </c>
      <c r="G177" s="174">
        <v>2000</v>
      </c>
      <c r="H177" s="173" t="s">
        <v>123</v>
      </c>
      <c r="I177" s="173" t="s">
        <v>927</v>
      </c>
      <c r="J177" s="173" t="s">
        <v>928</v>
      </c>
      <c r="K177" s="173" t="s">
        <v>130</v>
      </c>
      <c r="L177" s="173" t="s">
        <v>200</v>
      </c>
      <c r="M177" s="173" t="s">
        <v>929</v>
      </c>
      <c r="N177" s="173" t="s">
        <v>930</v>
      </c>
      <c r="O177" s="173" t="s">
        <v>130</v>
      </c>
      <c r="P177" s="175">
        <v>16687.580000000002</v>
      </c>
      <c r="Q177" s="171"/>
    </row>
    <row r="178" spans="1:17" ht="25.5">
      <c r="A178" s="171" t="s">
        <v>655</v>
      </c>
      <c r="B178" s="172">
        <v>43672</v>
      </c>
      <c r="C178" s="172">
        <v>43672</v>
      </c>
      <c r="D178" s="173" t="s">
        <v>254</v>
      </c>
      <c r="E178" s="173" t="s">
        <v>255</v>
      </c>
      <c r="F178" s="173" t="s">
        <v>256</v>
      </c>
      <c r="G178" s="174">
        <v>50.28</v>
      </c>
      <c r="H178" s="173" t="s">
        <v>123</v>
      </c>
      <c r="I178" s="173" t="s">
        <v>931</v>
      </c>
      <c r="J178" s="173" t="s">
        <v>932</v>
      </c>
      <c r="K178" s="173" t="s">
        <v>259</v>
      </c>
      <c r="L178" s="173" t="s">
        <v>260</v>
      </c>
      <c r="M178" s="173" t="s">
        <v>933</v>
      </c>
      <c r="N178" s="173" t="s">
        <v>934</v>
      </c>
      <c r="O178" s="173" t="s">
        <v>130</v>
      </c>
      <c r="P178" s="175">
        <v>16737.86</v>
      </c>
      <c r="Q178" s="171"/>
    </row>
    <row r="179" spans="1:17" ht="25.5">
      <c r="A179" s="171" t="s">
        <v>655</v>
      </c>
      <c r="B179" s="172">
        <v>43675</v>
      </c>
      <c r="C179" s="172">
        <v>43675</v>
      </c>
      <c r="D179" s="173" t="s">
        <v>254</v>
      </c>
      <c r="E179" s="173" t="s">
        <v>255</v>
      </c>
      <c r="F179" s="173" t="s">
        <v>256</v>
      </c>
      <c r="G179" s="174">
        <v>45.96</v>
      </c>
      <c r="H179" s="173" t="s">
        <v>123</v>
      </c>
      <c r="I179" s="173" t="s">
        <v>935</v>
      </c>
      <c r="J179" s="173" t="s">
        <v>936</v>
      </c>
      <c r="K179" s="173" t="s">
        <v>259</v>
      </c>
      <c r="L179" s="173" t="s">
        <v>260</v>
      </c>
      <c r="M179" s="173" t="s">
        <v>937</v>
      </c>
      <c r="N179" s="173" t="s">
        <v>938</v>
      </c>
      <c r="O179" s="173" t="s">
        <v>130</v>
      </c>
      <c r="P179" s="175">
        <v>16783.82</v>
      </c>
      <c r="Q179" s="171"/>
    </row>
    <row r="180" spans="1:17" ht="25.5">
      <c r="A180" s="171" t="s">
        <v>656</v>
      </c>
      <c r="B180" s="172">
        <v>43677</v>
      </c>
      <c r="C180" s="172">
        <v>43677</v>
      </c>
      <c r="D180" s="173" t="s">
        <v>130</v>
      </c>
      <c r="E180" s="173" t="s">
        <v>130</v>
      </c>
      <c r="F180" s="173" t="s">
        <v>130</v>
      </c>
      <c r="G180" s="174">
        <v>-7</v>
      </c>
      <c r="H180" s="173" t="s">
        <v>123</v>
      </c>
      <c r="I180" s="173" t="s">
        <v>130</v>
      </c>
      <c r="J180" s="173" t="s">
        <v>298</v>
      </c>
      <c r="K180" s="173" t="s">
        <v>130</v>
      </c>
      <c r="L180" s="173" t="s">
        <v>299</v>
      </c>
      <c r="M180" s="173" t="s">
        <v>939</v>
      </c>
      <c r="N180" s="173" t="s">
        <v>940</v>
      </c>
      <c r="O180" s="173" t="s">
        <v>130</v>
      </c>
      <c r="P180" s="175">
        <v>16776.82</v>
      </c>
      <c r="Q180" s="171"/>
    </row>
    <row r="181" spans="1:17" ht="25.5">
      <c r="A181" s="176" t="s">
        <v>655</v>
      </c>
      <c r="B181" s="177">
        <v>43690</v>
      </c>
      <c r="C181" s="177">
        <v>43690</v>
      </c>
      <c r="D181" s="178" t="s">
        <v>254</v>
      </c>
      <c r="E181" s="178" t="s">
        <v>255</v>
      </c>
      <c r="F181" s="178" t="s">
        <v>256</v>
      </c>
      <c r="G181" s="179">
        <v>27.01</v>
      </c>
      <c r="H181" s="178" t="s">
        <v>123</v>
      </c>
      <c r="I181" s="178" t="s">
        <v>942</v>
      </c>
      <c r="J181" s="178" t="s">
        <v>943</v>
      </c>
      <c r="K181" s="178" t="s">
        <v>259</v>
      </c>
      <c r="L181" s="178" t="s">
        <v>260</v>
      </c>
      <c r="M181" s="178" t="s">
        <v>944</v>
      </c>
      <c r="N181" s="178" t="s">
        <v>945</v>
      </c>
      <c r="O181" s="178" t="s">
        <v>130</v>
      </c>
      <c r="P181" s="180">
        <v>16803.830000000002</v>
      </c>
    </row>
    <row r="182" spans="1:17" ht="15">
      <c r="A182" s="126" t="s">
        <v>963</v>
      </c>
      <c r="B182" s="177">
        <v>43696</v>
      </c>
      <c r="C182" s="177">
        <v>43696</v>
      </c>
      <c r="D182" s="178" t="s">
        <v>946</v>
      </c>
      <c r="E182" s="178" t="s">
        <v>580</v>
      </c>
      <c r="F182" s="178" t="s">
        <v>947</v>
      </c>
      <c r="G182" s="179">
        <v>-266</v>
      </c>
      <c r="H182" s="178" t="s">
        <v>123</v>
      </c>
      <c r="I182" s="178" t="s">
        <v>948</v>
      </c>
      <c r="J182" s="178" t="s">
        <v>949</v>
      </c>
      <c r="K182" s="178" t="s">
        <v>130</v>
      </c>
      <c r="L182" s="178" t="s">
        <v>410</v>
      </c>
      <c r="M182" s="178" t="s">
        <v>130</v>
      </c>
      <c r="N182" s="178" t="s">
        <v>950</v>
      </c>
      <c r="O182" s="178" t="s">
        <v>130</v>
      </c>
      <c r="P182" s="180">
        <v>16537.830000000002</v>
      </c>
    </row>
    <row r="183" spans="1:17" ht="15">
      <c r="A183" s="126" t="s">
        <v>963</v>
      </c>
      <c r="B183" s="177">
        <v>43703</v>
      </c>
      <c r="C183" s="177">
        <v>43703</v>
      </c>
      <c r="D183" s="178" t="s">
        <v>951</v>
      </c>
      <c r="E183" s="178" t="s">
        <v>150</v>
      </c>
      <c r="F183" s="178" t="s">
        <v>952</v>
      </c>
      <c r="G183" s="179">
        <v>-892.76</v>
      </c>
      <c r="H183" s="178" t="s">
        <v>123</v>
      </c>
      <c r="I183" s="178" t="s">
        <v>953</v>
      </c>
      <c r="J183" s="178" t="s">
        <v>954</v>
      </c>
      <c r="K183" s="178" t="s">
        <v>130</v>
      </c>
      <c r="L183" s="178" t="s">
        <v>410</v>
      </c>
      <c r="M183" s="178" t="s">
        <v>955</v>
      </c>
      <c r="N183" s="178" t="s">
        <v>956</v>
      </c>
      <c r="O183" s="178" t="s">
        <v>130</v>
      </c>
      <c r="P183" s="180">
        <v>15645.07</v>
      </c>
    </row>
    <row r="184" spans="1:17" ht="50.25" customHeight="1">
      <c r="A184" s="176" t="s">
        <v>655</v>
      </c>
      <c r="B184" s="177">
        <v>43704</v>
      </c>
      <c r="C184" s="177">
        <v>43704</v>
      </c>
      <c r="D184" s="178" t="s">
        <v>254</v>
      </c>
      <c r="E184" s="178" t="s">
        <v>255</v>
      </c>
      <c r="F184" s="178" t="s">
        <v>256</v>
      </c>
      <c r="G184" s="179">
        <v>116.64</v>
      </c>
      <c r="H184" s="178" t="s">
        <v>123</v>
      </c>
      <c r="I184" s="178" t="s">
        <v>957</v>
      </c>
      <c r="J184" s="178" t="s">
        <v>958</v>
      </c>
      <c r="K184" s="178" t="s">
        <v>259</v>
      </c>
      <c r="L184" s="178" t="s">
        <v>260</v>
      </c>
      <c r="M184" s="178" t="s">
        <v>959</v>
      </c>
      <c r="N184" s="178" t="s">
        <v>960</v>
      </c>
      <c r="O184" s="178" t="s">
        <v>130</v>
      </c>
      <c r="P184" s="180">
        <v>15761.71</v>
      </c>
    </row>
    <row r="185" spans="1:17" ht="25.5">
      <c r="A185" s="176" t="s">
        <v>656</v>
      </c>
      <c r="B185" s="177">
        <v>43707</v>
      </c>
      <c r="C185" s="177">
        <v>43708</v>
      </c>
      <c r="D185" s="178" t="s">
        <v>130</v>
      </c>
      <c r="E185" s="178" t="s">
        <v>130</v>
      </c>
      <c r="F185" s="178" t="s">
        <v>130</v>
      </c>
      <c r="G185" s="179">
        <v>-7</v>
      </c>
      <c r="H185" s="178" t="s">
        <v>123</v>
      </c>
      <c r="I185" s="178" t="s">
        <v>130</v>
      </c>
      <c r="J185" s="178" t="s">
        <v>298</v>
      </c>
      <c r="K185" s="178" t="s">
        <v>130</v>
      </c>
      <c r="L185" s="178" t="s">
        <v>299</v>
      </c>
      <c r="M185" s="178" t="s">
        <v>939</v>
      </c>
      <c r="N185" s="178" t="s">
        <v>961</v>
      </c>
      <c r="O185" s="178" t="s">
        <v>130</v>
      </c>
      <c r="P185" s="180">
        <v>15754.71</v>
      </c>
    </row>
  </sheetData>
  <autoFilter ref="A15:P185"/>
  <mergeCells count="16">
    <mergeCell ref="B9:G9"/>
    <mergeCell ref="B10:C10"/>
    <mergeCell ref="B11:C11"/>
    <mergeCell ref="B13:F13"/>
    <mergeCell ref="B5:C5"/>
    <mergeCell ref="D5:E5"/>
    <mergeCell ref="B6:C6"/>
    <mergeCell ref="D6:E6"/>
    <mergeCell ref="B7:C7"/>
    <mergeCell ref="B8:G8"/>
    <mergeCell ref="B2:C2"/>
    <mergeCell ref="D2:E2"/>
    <mergeCell ref="B3:C3"/>
    <mergeCell ref="D3:E3"/>
    <mergeCell ref="B4:C4"/>
    <mergeCell ref="D4:E4"/>
  </mergeCells>
  <pageMargins left="0.27777777777777779" right="0.27777777777777779" top="0.27777777777777779" bottom="0.27777777777777779" header="0.5" footer="0.5"/>
  <pageSetup pageOrder="overThenDown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X101"/>
  <sheetViews>
    <sheetView topLeftCell="A25" workbookViewId="0">
      <selection activeCell="A47" sqref="A47"/>
    </sheetView>
  </sheetViews>
  <sheetFormatPr defaultRowHeight="12.75"/>
  <cols>
    <col min="1" max="1" width="9.28515625" customWidth="1"/>
    <col min="2" max="2" width="10" customWidth="1"/>
    <col min="3" max="3" width="13" customWidth="1"/>
    <col min="4" max="4" width="70.85546875" customWidth="1"/>
    <col min="5" max="5" width="16.5703125" customWidth="1"/>
    <col min="6" max="6" width="20" customWidth="1"/>
    <col min="7" max="7" width="16" customWidth="1"/>
    <col min="8" max="8" width="20.140625" customWidth="1"/>
    <col min="9" max="10" width="11.85546875" customWidth="1"/>
    <col min="11" max="11" width="5.7109375" customWidth="1"/>
    <col min="12" max="12" width="15.7109375" customWidth="1"/>
    <col min="13" max="13" width="10.140625" customWidth="1"/>
    <col min="17" max="17" width="24" customWidth="1"/>
    <col min="19" max="19" width="13.85546875" customWidth="1"/>
  </cols>
  <sheetData>
    <row r="1" spans="1:24" ht="13.5" thickBot="1"/>
    <row r="2" spans="1:24" ht="32.25" thickBot="1">
      <c r="B2" s="76" t="s">
        <v>21</v>
      </c>
      <c r="C2" s="64" t="s">
        <v>11</v>
      </c>
      <c r="D2" s="48" t="s">
        <v>41</v>
      </c>
      <c r="E2" s="53" t="s">
        <v>754</v>
      </c>
      <c r="F2" s="53" t="s">
        <v>43</v>
      </c>
      <c r="G2" s="54" t="s">
        <v>12</v>
      </c>
      <c r="H2">
        <f>realizacia!H5</f>
        <v>476.07999999999993</v>
      </c>
    </row>
    <row r="3" spans="1:24" ht="16.5">
      <c r="B3" s="77">
        <v>43343</v>
      </c>
      <c r="C3" s="65"/>
      <c r="D3" s="83" t="s">
        <v>42</v>
      </c>
      <c r="E3" s="84"/>
      <c r="F3" s="85">
        <v>1098</v>
      </c>
      <c r="G3" s="65"/>
      <c r="S3" s="43"/>
      <c r="U3" s="43"/>
    </row>
    <row r="4" spans="1:24" ht="15">
      <c r="A4" t="s">
        <v>654</v>
      </c>
      <c r="B4" s="88" t="s">
        <v>701</v>
      </c>
      <c r="C4" s="89" t="s">
        <v>702</v>
      </c>
      <c r="D4" s="79" t="s">
        <v>732</v>
      </c>
      <c r="E4" s="155">
        <v>4625</v>
      </c>
      <c r="F4" s="34">
        <f>F3+E4</f>
        <v>5723</v>
      </c>
      <c r="G4" s="89"/>
      <c r="S4" s="43"/>
      <c r="U4" s="43"/>
    </row>
    <row r="5" spans="1:24" ht="15">
      <c r="A5" t="s">
        <v>654</v>
      </c>
      <c r="B5" s="88" t="s">
        <v>701</v>
      </c>
      <c r="C5" s="89" t="s">
        <v>703</v>
      </c>
      <c r="D5" s="79" t="s">
        <v>733</v>
      </c>
      <c r="E5" s="155">
        <v>-4625</v>
      </c>
      <c r="F5" s="34">
        <f t="shared" ref="F5:F46" si="0">F4+E5</f>
        <v>1098</v>
      </c>
      <c r="G5" s="89"/>
      <c r="S5" s="43"/>
      <c r="U5" s="43"/>
    </row>
    <row r="6" spans="1:24" ht="15">
      <c r="A6" t="s">
        <v>644</v>
      </c>
      <c r="B6" s="88" t="s">
        <v>704</v>
      </c>
      <c r="C6" s="89" t="s">
        <v>705</v>
      </c>
      <c r="D6" s="79" t="s">
        <v>734</v>
      </c>
      <c r="E6" s="155">
        <v>-911.8</v>
      </c>
      <c r="F6" s="34">
        <f t="shared" si="0"/>
        <v>186.20000000000005</v>
      </c>
      <c r="G6" s="89"/>
      <c r="S6" s="43"/>
      <c r="U6" s="43"/>
    </row>
    <row r="7" spans="1:24" ht="15">
      <c r="A7" t="s">
        <v>654</v>
      </c>
      <c r="B7" s="78" t="s">
        <v>706</v>
      </c>
      <c r="C7" s="80" t="s">
        <v>707</v>
      </c>
      <c r="D7" s="79" t="s">
        <v>735</v>
      </c>
      <c r="E7" s="156">
        <v>3300</v>
      </c>
      <c r="F7" s="34">
        <f t="shared" si="0"/>
        <v>3486.2</v>
      </c>
      <c r="G7" s="66"/>
      <c r="X7" s="43"/>
    </row>
    <row r="8" spans="1:24" ht="15">
      <c r="A8" t="s">
        <v>654</v>
      </c>
      <c r="B8" s="78" t="s">
        <v>706</v>
      </c>
      <c r="C8" s="80" t="s">
        <v>708</v>
      </c>
      <c r="D8" s="79" t="s">
        <v>736</v>
      </c>
      <c r="E8" s="155">
        <v>-3300</v>
      </c>
      <c r="F8" s="34">
        <f t="shared" si="0"/>
        <v>186.19999999999982</v>
      </c>
      <c r="G8" s="66"/>
      <c r="X8" s="43"/>
    </row>
    <row r="9" spans="1:24" ht="15">
      <c r="A9" t="s">
        <v>654</v>
      </c>
      <c r="B9" s="78" t="s">
        <v>709</v>
      </c>
      <c r="C9" s="80" t="s">
        <v>710</v>
      </c>
      <c r="D9" s="79" t="s">
        <v>737</v>
      </c>
      <c r="E9" s="155">
        <v>4780</v>
      </c>
      <c r="F9" s="34">
        <f t="shared" si="0"/>
        <v>4966.2</v>
      </c>
      <c r="G9" s="66"/>
      <c r="X9" s="43"/>
    </row>
    <row r="10" spans="1:24" ht="15">
      <c r="A10" t="s">
        <v>654</v>
      </c>
      <c r="B10" s="78" t="s">
        <v>709</v>
      </c>
      <c r="C10" s="80" t="s">
        <v>711</v>
      </c>
      <c r="D10" s="79" t="s">
        <v>738</v>
      </c>
      <c r="E10" s="156">
        <v>-4780</v>
      </c>
      <c r="F10" s="34">
        <f t="shared" si="0"/>
        <v>186.19999999999982</v>
      </c>
      <c r="G10" s="66"/>
      <c r="X10" s="43"/>
    </row>
    <row r="11" spans="1:24" ht="15">
      <c r="A11" t="s">
        <v>644</v>
      </c>
      <c r="B11" s="78" t="s">
        <v>712</v>
      </c>
      <c r="C11" s="80" t="s">
        <v>713</v>
      </c>
      <c r="D11" s="79" t="s">
        <v>739</v>
      </c>
      <c r="E11" s="155">
        <v>-34</v>
      </c>
      <c r="F11" s="34">
        <f t="shared" si="0"/>
        <v>152.19999999999982</v>
      </c>
      <c r="G11" s="66"/>
      <c r="X11" s="43"/>
    </row>
    <row r="12" spans="1:24" ht="15">
      <c r="A12" t="s">
        <v>664</v>
      </c>
      <c r="B12" s="78" t="s">
        <v>714</v>
      </c>
      <c r="C12" s="80" t="s">
        <v>715</v>
      </c>
      <c r="D12" s="79" t="s">
        <v>740</v>
      </c>
      <c r="E12" s="155">
        <v>-30.73</v>
      </c>
      <c r="F12" s="34">
        <f t="shared" si="0"/>
        <v>121.46999999999981</v>
      </c>
      <c r="G12" s="66"/>
      <c r="X12" s="43"/>
    </row>
    <row r="13" spans="1:24" ht="15">
      <c r="A13" t="s">
        <v>1034</v>
      </c>
      <c r="B13" s="78" t="s">
        <v>716</v>
      </c>
      <c r="C13" s="80" t="s">
        <v>717</v>
      </c>
      <c r="D13" s="79" t="s">
        <v>741</v>
      </c>
      <c r="E13" s="156">
        <v>-15</v>
      </c>
      <c r="F13" s="34">
        <f t="shared" si="0"/>
        <v>106.46999999999981</v>
      </c>
      <c r="G13" s="66"/>
      <c r="X13" s="43"/>
    </row>
    <row r="14" spans="1:24" ht="15">
      <c r="A14" t="s">
        <v>654</v>
      </c>
      <c r="B14" s="78" t="s">
        <v>718</v>
      </c>
      <c r="C14" s="80" t="s">
        <v>719</v>
      </c>
      <c r="D14" s="79" t="s">
        <v>742</v>
      </c>
      <c r="E14" s="156">
        <v>572</v>
      </c>
      <c r="F14" s="34">
        <f t="shared" si="0"/>
        <v>678.4699999999998</v>
      </c>
      <c r="G14" s="66"/>
      <c r="X14" s="43"/>
    </row>
    <row r="15" spans="1:24" ht="15">
      <c r="A15" t="s">
        <v>654</v>
      </c>
      <c r="B15" s="78" t="s">
        <v>718</v>
      </c>
      <c r="C15" s="80" t="s">
        <v>720</v>
      </c>
      <c r="D15" s="79" t="s">
        <v>743</v>
      </c>
      <c r="E15" s="156">
        <v>-572</v>
      </c>
      <c r="F15" s="34">
        <f t="shared" si="0"/>
        <v>106.4699999999998</v>
      </c>
      <c r="G15" s="66"/>
    </row>
    <row r="16" spans="1:24" ht="15">
      <c r="A16" t="s">
        <v>755</v>
      </c>
      <c r="B16" s="78" t="s">
        <v>721</v>
      </c>
      <c r="C16" s="80" t="s">
        <v>722</v>
      </c>
      <c r="D16" s="79" t="s">
        <v>744</v>
      </c>
      <c r="E16" s="155">
        <v>1000</v>
      </c>
      <c r="F16" s="34">
        <f t="shared" si="0"/>
        <v>1106.4699999999998</v>
      </c>
      <c r="G16" s="67"/>
      <c r="P16" s="43"/>
    </row>
    <row r="17" spans="1:16" ht="15">
      <c r="A17" t="s">
        <v>654</v>
      </c>
      <c r="B17" s="78" t="s">
        <v>721</v>
      </c>
      <c r="C17" s="80" t="s">
        <v>723</v>
      </c>
      <c r="D17" s="79" t="s">
        <v>745</v>
      </c>
      <c r="E17" s="155">
        <v>210</v>
      </c>
      <c r="F17" s="34">
        <f t="shared" si="0"/>
        <v>1316.4699999999998</v>
      </c>
      <c r="G17" s="67"/>
      <c r="P17" s="43"/>
    </row>
    <row r="18" spans="1:16" ht="15">
      <c r="A18" t="s">
        <v>654</v>
      </c>
      <c r="B18" s="78" t="s">
        <v>721</v>
      </c>
      <c r="C18" s="80" t="s">
        <v>724</v>
      </c>
      <c r="D18" s="79" t="s">
        <v>746</v>
      </c>
      <c r="E18" s="155">
        <v>-210</v>
      </c>
      <c r="F18" s="34">
        <f t="shared" si="0"/>
        <v>1106.4699999999998</v>
      </c>
      <c r="G18" s="67"/>
      <c r="P18" s="43"/>
    </row>
    <row r="19" spans="1:16" ht="15">
      <c r="A19" t="s">
        <v>756</v>
      </c>
      <c r="B19" s="78" t="s">
        <v>721</v>
      </c>
      <c r="C19" s="80" t="s">
        <v>725</v>
      </c>
      <c r="D19" s="79" t="s">
        <v>747</v>
      </c>
      <c r="E19" s="155">
        <v>-16.73</v>
      </c>
      <c r="F19" s="34">
        <f t="shared" si="0"/>
        <v>1089.7399999999998</v>
      </c>
      <c r="G19" s="67"/>
      <c r="P19" s="43"/>
    </row>
    <row r="20" spans="1:16" ht="15">
      <c r="A20" t="s">
        <v>757</v>
      </c>
      <c r="B20" s="78" t="s">
        <v>726</v>
      </c>
      <c r="C20" s="80" t="s">
        <v>727</v>
      </c>
      <c r="D20" s="79" t="s">
        <v>748</v>
      </c>
      <c r="E20" s="155">
        <v>-46.01</v>
      </c>
      <c r="F20" s="34">
        <f t="shared" si="0"/>
        <v>1043.7299999999998</v>
      </c>
      <c r="G20" s="67"/>
      <c r="P20" s="43"/>
    </row>
    <row r="21" spans="1:16" ht="15">
      <c r="A21" t="s">
        <v>758</v>
      </c>
      <c r="B21" s="78" t="s">
        <v>726</v>
      </c>
      <c r="C21" s="80" t="s">
        <v>728</v>
      </c>
      <c r="D21" s="79" t="s">
        <v>749</v>
      </c>
      <c r="E21" s="155">
        <v>-37.15</v>
      </c>
      <c r="F21" s="34">
        <f t="shared" si="0"/>
        <v>1006.5799999999998</v>
      </c>
      <c r="G21" s="67"/>
      <c r="P21" s="43"/>
    </row>
    <row r="22" spans="1:16" ht="15">
      <c r="A22" t="s">
        <v>759</v>
      </c>
      <c r="B22" s="78" t="s">
        <v>729</v>
      </c>
      <c r="C22" s="80" t="s">
        <v>730</v>
      </c>
      <c r="D22" s="79" t="s">
        <v>750</v>
      </c>
      <c r="E22" s="155">
        <v>-53.15</v>
      </c>
      <c r="F22" s="34">
        <f t="shared" si="0"/>
        <v>953.42999999999984</v>
      </c>
      <c r="G22" s="67"/>
      <c r="P22" s="43"/>
    </row>
    <row r="23" spans="1:16" ht="15">
      <c r="A23" t="s">
        <v>760</v>
      </c>
      <c r="B23" s="78" t="s">
        <v>729</v>
      </c>
      <c r="C23" s="80" t="s">
        <v>731</v>
      </c>
      <c r="D23" s="79" t="s">
        <v>751</v>
      </c>
      <c r="E23" s="155">
        <v>-8.32</v>
      </c>
      <c r="F23" s="34">
        <f t="shared" si="0"/>
        <v>945.10999999999979</v>
      </c>
      <c r="G23" s="67"/>
      <c r="P23" s="43"/>
    </row>
    <row r="24" spans="1:16" ht="15">
      <c r="A24" t="s">
        <v>660</v>
      </c>
      <c r="B24" s="78" t="s">
        <v>1013</v>
      </c>
      <c r="C24" s="80"/>
      <c r="D24" s="79" t="s">
        <v>990</v>
      </c>
      <c r="E24" s="155">
        <v>-106.24</v>
      </c>
      <c r="F24" s="34">
        <f t="shared" si="0"/>
        <v>838.86999999999978</v>
      </c>
      <c r="G24" s="67"/>
      <c r="P24" s="43"/>
    </row>
    <row r="25" spans="1:16" ht="15">
      <c r="A25" t="s">
        <v>756</v>
      </c>
      <c r="B25" s="78" t="s">
        <v>1014</v>
      </c>
      <c r="C25" s="80"/>
      <c r="D25" s="79" t="s">
        <v>991</v>
      </c>
      <c r="E25" s="155">
        <v>-51.9</v>
      </c>
      <c r="F25" s="34">
        <f t="shared" si="0"/>
        <v>786.9699999999998</v>
      </c>
      <c r="G25" s="67"/>
      <c r="P25" s="43"/>
    </row>
    <row r="26" spans="1:16" ht="15">
      <c r="A26" t="s">
        <v>756</v>
      </c>
      <c r="B26" s="78" t="s">
        <v>1015</v>
      </c>
      <c r="C26" s="80"/>
      <c r="D26" s="79" t="s">
        <v>992</v>
      </c>
      <c r="E26" s="155">
        <v>-65</v>
      </c>
      <c r="F26" s="34">
        <f t="shared" si="0"/>
        <v>721.9699999999998</v>
      </c>
      <c r="G26" s="67"/>
      <c r="P26" s="43"/>
    </row>
    <row r="27" spans="1:16" ht="15">
      <c r="A27" t="s">
        <v>644</v>
      </c>
      <c r="B27" s="78" t="s">
        <v>1016</v>
      </c>
      <c r="C27" s="80"/>
      <c r="D27" s="79" t="s">
        <v>993</v>
      </c>
      <c r="E27" s="155">
        <v>-17.7</v>
      </c>
      <c r="F27" s="34">
        <f t="shared" si="0"/>
        <v>704.26999999999975</v>
      </c>
      <c r="G27" s="67"/>
      <c r="H27">
        <f>H2</f>
        <v>476.07999999999993</v>
      </c>
      <c r="P27" s="43"/>
    </row>
    <row r="28" spans="1:16" ht="15">
      <c r="A28" t="s">
        <v>1032</v>
      </c>
      <c r="B28" s="78" t="s">
        <v>1017</v>
      </c>
      <c r="C28" s="80"/>
      <c r="D28" s="79" t="s">
        <v>994</v>
      </c>
      <c r="E28" s="155">
        <v>-69.09</v>
      </c>
      <c r="F28" s="34">
        <f t="shared" si="0"/>
        <v>635.17999999999972</v>
      </c>
      <c r="G28" s="67"/>
      <c r="P28" s="43"/>
    </row>
    <row r="29" spans="1:16" ht="15">
      <c r="A29" t="s">
        <v>1032</v>
      </c>
      <c r="B29" s="78" t="s">
        <v>1017</v>
      </c>
      <c r="C29" s="80"/>
      <c r="D29" s="79" t="s">
        <v>995</v>
      </c>
      <c r="E29" s="155">
        <v>-59.87</v>
      </c>
      <c r="F29" s="34">
        <f t="shared" si="0"/>
        <v>575.30999999999972</v>
      </c>
      <c r="G29" s="67"/>
      <c r="P29" s="43"/>
    </row>
    <row r="30" spans="1:16" ht="15">
      <c r="A30" t="s">
        <v>854</v>
      </c>
      <c r="B30" s="78" t="s">
        <v>1017</v>
      </c>
      <c r="C30" s="80"/>
      <c r="D30" s="79" t="s">
        <v>996</v>
      </c>
      <c r="E30" s="155">
        <v>-111.04</v>
      </c>
      <c r="F30" s="34">
        <f t="shared" si="0"/>
        <v>464.2699999999997</v>
      </c>
      <c r="G30" s="67"/>
      <c r="P30" s="43"/>
    </row>
    <row r="31" spans="1:16" ht="15">
      <c r="A31" t="s">
        <v>854</v>
      </c>
      <c r="B31" s="78" t="s">
        <v>1018</v>
      </c>
      <c r="C31" s="80"/>
      <c r="D31" s="79" t="s">
        <v>997</v>
      </c>
      <c r="E31" s="155">
        <v>-53.2</v>
      </c>
      <c r="F31" s="34">
        <f t="shared" si="0"/>
        <v>411.06999999999971</v>
      </c>
      <c r="G31" s="67"/>
      <c r="P31" s="43"/>
    </row>
    <row r="32" spans="1:16" ht="15">
      <c r="A32" t="s">
        <v>1033</v>
      </c>
      <c r="B32" s="78" t="s">
        <v>1019</v>
      </c>
      <c r="C32" s="80"/>
      <c r="D32" s="79" t="s">
        <v>998</v>
      </c>
      <c r="E32" s="155">
        <v>-40.130000000000003</v>
      </c>
      <c r="F32" s="34">
        <f t="shared" si="0"/>
        <v>370.93999999999971</v>
      </c>
      <c r="G32" s="67"/>
      <c r="P32" s="43"/>
    </row>
    <row r="33" spans="1:16" ht="15">
      <c r="A33" t="s">
        <v>659</v>
      </c>
      <c r="B33" s="78" t="s">
        <v>1020</v>
      </c>
      <c r="C33" s="80"/>
      <c r="D33" s="79" t="s">
        <v>999</v>
      </c>
      <c r="E33" s="155">
        <v>-43.84</v>
      </c>
      <c r="F33" s="34">
        <f t="shared" si="0"/>
        <v>327.09999999999968</v>
      </c>
      <c r="G33" s="67"/>
      <c r="P33" s="43"/>
    </row>
    <row r="34" spans="1:16" ht="15">
      <c r="A34" t="s">
        <v>755</v>
      </c>
      <c r="B34" s="78" t="s">
        <v>1021</v>
      </c>
      <c r="C34" s="80"/>
      <c r="D34" s="79" t="s">
        <v>1000</v>
      </c>
      <c r="E34" s="155">
        <v>1000</v>
      </c>
      <c r="F34" s="34">
        <f t="shared" si="0"/>
        <v>1327.0999999999997</v>
      </c>
      <c r="G34" s="67"/>
      <c r="P34" s="43"/>
    </row>
    <row r="35" spans="1:16" ht="15">
      <c r="A35" t="s">
        <v>854</v>
      </c>
      <c r="B35" s="78" t="s">
        <v>1022</v>
      </c>
      <c r="C35" s="80"/>
      <c r="D35" s="79" t="s">
        <v>1001</v>
      </c>
      <c r="E35" s="155">
        <v>-63.45</v>
      </c>
      <c r="F35" s="34">
        <f t="shared" si="0"/>
        <v>1263.6499999999996</v>
      </c>
      <c r="G35" s="67"/>
      <c r="P35" s="43"/>
    </row>
    <row r="36" spans="1:16" ht="15">
      <c r="A36" t="s">
        <v>854</v>
      </c>
      <c r="B36" s="78" t="s">
        <v>1023</v>
      </c>
      <c r="C36" s="80"/>
      <c r="D36" s="79" t="s">
        <v>1002</v>
      </c>
      <c r="E36" s="155">
        <v>-78.900000000000006</v>
      </c>
      <c r="F36" s="34">
        <f t="shared" si="0"/>
        <v>1184.7499999999995</v>
      </c>
      <c r="G36" s="67"/>
      <c r="P36" s="43"/>
    </row>
    <row r="37" spans="1:16" ht="15">
      <c r="A37" t="s">
        <v>854</v>
      </c>
      <c r="B37" s="78" t="s">
        <v>1024</v>
      </c>
      <c r="C37" s="80"/>
      <c r="D37" s="79" t="s">
        <v>1003</v>
      </c>
      <c r="E37" s="155">
        <v>-24.09</v>
      </c>
      <c r="F37" s="34">
        <f t="shared" si="0"/>
        <v>1160.6599999999996</v>
      </c>
      <c r="G37" s="67"/>
      <c r="P37" s="43"/>
    </row>
    <row r="38" spans="1:16" ht="15">
      <c r="A38" t="s">
        <v>854</v>
      </c>
      <c r="B38" s="78" t="s">
        <v>1025</v>
      </c>
      <c r="C38" s="80"/>
      <c r="D38" s="79" t="s">
        <v>1004</v>
      </c>
      <c r="E38" s="155">
        <v>-84.03</v>
      </c>
      <c r="F38" s="34">
        <f t="shared" si="0"/>
        <v>1076.6299999999997</v>
      </c>
      <c r="G38" s="67"/>
      <c r="P38" s="43"/>
    </row>
    <row r="39" spans="1:16" ht="15">
      <c r="A39" t="s">
        <v>854</v>
      </c>
      <c r="B39" s="78" t="s">
        <v>1025</v>
      </c>
      <c r="C39" s="80"/>
      <c r="D39" s="79" t="s">
        <v>1005</v>
      </c>
      <c r="E39" s="155">
        <v>-5.5</v>
      </c>
      <c r="F39" s="34">
        <f t="shared" si="0"/>
        <v>1071.1299999999997</v>
      </c>
      <c r="G39" s="67"/>
      <c r="P39" s="43"/>
    </row>
    <row r="40" spans="1:16" ht="15">
      <c r="A40" t="s">
        <v>854</v>
      </c>
      <c r="B40" s="78" t="s">
        <v>1026</v>
      </c>
      <c r="C40" s="80"/>
      <c r="D40" s="79" t="s">
        <v>1006</v>
      </c>
      <c r="E40" s="155">
        <v>-6.75</v>
      </c>
      <c r="F40" s="34">
        <f t="shared" si="0"/>
        <v>1064.3799999999997</v>
      </c>
      <c r="G40" s="67"/>
      <c r="P40" s="43"/>
    </row>
    <row r="41" spans="1:16" ht="15">
      <c r="A41" t="s">
        <v>854</v>
      </c>
      <c r="B41" s="78" t="s">
        <v>1027</v>
      </c>
      <c r="C41" s="80"/>
      <c r="D41" s="79" t="s">
        <v>1007</v>
      </c>
      <c r="E41" s="155">
        <v>-47.29</v>
      </c>
      <c r="F41" s="34">
        <f t="shared" si="0"/>
        <v>1017.0899999999997</v>
      </c>
      <c r="G41" s="67"/>
      <c r="P41" s="43"/>
    </row>
    <row r="42" spans="1:16" ht="15">
      <c r="A42" t="s">
        <v>1034</v>
      </c>
      <c r="B42" s="78" t="s">
        <v>1028</v>
      </c>
      <c r="C42" s="80"/>
      <c r="D42" s="79" t="s">
        <v>1008</v>
      </c>
      <c r="E42" s="155">
        <v>-641.6</v>
      </c>
      <c r="F42" s="34">
        <f t="shared" si="0"/>
        <v>375.48999999999967</v>
      </c>
      <c r="G42" s="67"/>
      <c r="P42" s="43"/>
    </row>
    <row r="43" spans="1:16" ht="15">
      <c r="A43" t="s">
        <v>1034</v>
      </c>
      <c r="B43" s="78" t="s">
        <v>1029</v>
      </c>
      <c r="C43" s="80"/>
      <c r="D43" s="79" t="s">
        <v>1009</v>
      </c>
      <c r="E43" s="155">
        <v>-88.18</v>
      </c>
      <c r="F43" s="34">
        <f t="shared" si="0"/>
        <v>287.30999999999966</v>
      </c>
      <c r="G43" s="67"/>
      <c r="P43" s="43"/>
    </row>
    <row r="44" spans="1:16" ht="15">
      <c r="A44" t="s">
        <v>1035</v>
      </c>
      <c r="B44" s="78" t="s">
        <v>1030</v>
      </c>
      <c r="C44" s="80"/>
      <c r="D44" s="79" t="s">
        <v>1010</v>
      </c>
      <c r="E44" s="155">
        <v>-253.68</v>
      </c>
      <c r="F44" s="34">
        <f t="shared" si="0"/>
        <v>33.629999999999654</v>
      </c>
      <c r="G44" s="67"/>
      <c r="P44" s="43"/>
    </row>
    <row r="45" spans="1:16" ht="15">
      <c r="A45" t="s">
        <v>755</v>
      </c>
      <c r="B45" s="78" t="s">
        <v>1031</v>
      </c>
      <c r="C45" s="80"/>
      <c r="D45" s="79" t="s">
        <v>1011</v>
      </c>
      <c r="E45" s="155">
        <v>500</v>
      </c>
      <c r="F45" s="34">
        <f t="shared" si="0"/>
        <v>533.62999999999965</v>
      </c>
      <c r="G45" s="67"/>
      <c r="P45" s="43"/>
    </row>
    <row r="46" spans="1:16" ht="15">
      <c r="A46" t="s">
        <v>1036</v>
      </c>
      <c r="B46" s="78" t="s">
        <v>1031</v>
      </c>
      <c r="C46" s="80"/>
      <c r="D46" s="79" t="s">
        <v>1012</v>
      </c>
      <c r="E46" s="155">
        <v>-57.55</v>
      </c>
      <c r="F46" s="34">
        <f t="shared" si="0"/>
        <v>476.07999999999964</v>
      </c>
      <c r="G46" s="67"/>
      <c r="P46" s="43"/>
    </row>
    <row r="47" spans="1:16" ht="15">
      <c r="B47" s="78"/>
      <c r="C47" s="80"/>
      <c r="D47" s="79"/>
      <c r="E47" s="155"/>
      <c r="F47" s="34"/>
      <c r="G47" s="67"/>
      <c r="P47" s="43"/>
    </row>
    <row r="48" spans="1:16" ht="16.5">
      <c r="B48" s="78"/>
      <c r="C48" s="80"/>
      <c r="D48" s="79"/>
      <c r="E48" s="90"/>
      <c r="F48" s="34"/>
      <c r="G48" s="67"/>
      <c r="P48" s="43"/>
    </row>
    <row r="49" spans="2:19" ht="15">
      <c r="B49" s="78"/>
      <c r="C49" s="67"/>
      <c r="D49" s="81" t="s">
        <v>45</v>
      </c>
      <c r="E49" s="82"/>
      <c r="F49" s="34">
        <v>476.08</v>
      </c>
      <c r="G49" s="67"/>
      <c r="P49" s="43"/>
    </row>
    <row r="50" spans="2:19" ht="13.5" thickBot="1">
      <c r="B50" s="68"/>
      <c r="C50" s="70"/>
      <c r="D50" s="75"/>
      <c r="E50" s="69"/>
      <c r="F50" s="69"/>
      <c r="G50" s="70"/>
      <c r="P50" s="43"/>
    </row>
    <row r="51" spans="2:19" ht="21.75" customHeight="1">
      <c r="Q51" s="43"/>
    </row>
    <row r="52" spans="2:19">
      <c r="S52" s="43"/>
    </row>
    <row r="54" spans="2:19">
      <c r="F54">
        <v>12</v>
      </c>
      <c r="G54">
        <v>20</v>
      </c>
    </row>
    <row r="55" spans="2:19">
      <c r="E55">
        <v>10</v>
      </c>
      <c r="F55">
        <v>8</v>
      </c>
      <c r="G55">
        <v>80</v>
      </c>
    </row>
    <row r="56" spans="2:19">
      <c r="B56" t="s">
        <v>681</v>
      </c>
      <c r="E56" t="str">
        <f>LEFT(B56,$E$55)</f>
        <v>20.09.2018</v>
      </c>
      <c r="F56" t="str">
        <f>MID(B56,$F$54,$F$55)</f>
        <v xml:space="preserve">18HP003 </v>
      </c>
      <c r="G56" t="str">
        <f>MID(B56,$G$54,$G$55)</f>
        <v>Členské príspevky v hotovosti P 4 625,00 19 607,30 13 884,30 5 723,00</v>
      </c>
    </row>
    <row r="57" spans="2:19">
      <c r="B57" t="s">
        <v>682</v>
      </c>
      <c r="E57" t="str">
        <f t="shared" ref="E57:E100" si="1">LEFT(B57,$E$55)</f>
        <v>20.09.2018</v>
      </c>
      <c r="F57" t="str">
        <f t="shared" ref="F57:F75" si="2">MID(B57,$F$54,$F$55)</f>
        <v xml:space="preserve">18HV014 </v>
      </c>
      <c r="G57" t="str">
        <f t="shared" ref="G57:G75" si="3">MID(B57,$G$54,$G$55)</f>
        <v>Odvod členských príspevkov na BÚ V 4 625,00 19 607,30 18 509,30 1 098,00</v>
      </c>
    </row>
    <row r="58" spans="2:19">
      <c r="B58" t="s">
        <v>683</v>
      </c>
      <c r="E58" t="str">
        <f t="shared" si="1"/>
        <v>06.10.2018</v>
      </c>
      <c r="F58" t="str">
        <f t="shared" si="2"/>
        <v xml:space="preserve">18HV015 </v>
      </c>
      <c r="G58" t="str">
        <f t="shared" si="3"/>
        <v>Žiacka kuchynka - hrnce a vybavenie V 911,80 19 607,30 19 421,10 186,20</v>
      </c>
    </row>
    <row r="59" spans="2:19">
      <c r="B59" t="s">
        <v>684</v>
      </c>
      <c r="E59" t="str">
        <f t="shared" si="1"/>
        <v>17.10.2018</v>
      </c>
      <c r="F59" t="str">
        <f t="shared" si="2"/>
        <v xml:space="preserve">18HP004 </v>
      </c>
      <c r="G59" t="str">
        <f t="shared" si="3"/>
        <v>Členské príspevky v hotovosti P 3 300,00 22 907,30 19 421,10 3 486,20</v>
      </c>
    </row>
    <row r="60" spans="2:19">
      <c r="B60" t="s">
        <v>685</v>
      </c>
      <c r="E60" t="str">
        <f t="shared" si="1"/>
        <v>17.10.2018</v>
      </c>
      <c r="F60" t="str">
        <f t="shared" si="2"/>
        <v xml:space="preserve">18HV016 </v>
      </c>
      <c r="G60" t="str">
        <f t="shared" si="3"/>
        <v>Odvod členských príspevkov na BÚ V 3 300,00 22 907,30 22 721,10 186,20</v>
      </c>
    </row>
    <row r="61" spans="2:19">
      <c r="B61" t="s">
        <v>686</v>
      </c>
      <c r="E61" t="str">
        <f t="shared" si="1"/>
        <v>31.10.2018</v>
      </c>
      <c r="F61" t="str">
        <f t="shared" si="2"/>
        <v xml:space="preserve">18HP005 </v>
      </c>
      <c r="G61" t="str">
        <f t="shared" si="3"/>
        <v>Členské príspevky v hotovosti P 4 780,00 27 687,30 22 721,10 4 966,20</v>
      </c>
    </row>
    <row r="62" spans="2:19">
      <c r="B62" t="s">
        <v>687</v>
      </c>
      <c r="E62" t="str">
        <f t="shared" si="1"/>
        <v>31.10.2018</v>
      </c>
      <c r="F62" t="str">
        <f t="shared" si="2"/>
        <v xml:space="preserve">18HV017 </v>
      </c>
      <c r="G62" t="str">
        <f t="shared" si="3"/>
        <v>Odvod členských príspevkov na BÚ V 4 780,00 27 687,30 27 501,10 186,20</v>
      </c>
    </row>
    <row r="63" spans="2:19">
      <c r="B63" t="s">
        <v>688</v>
      </c>
      <c r="E63" t="str">
        <f t="shared" si="1"/>
        <v>02.11.2018</v>
      </c>
      <c r="F63" t="str">
        <f t="shared" si="2"/>
        <v xml:space="preserve">18HV018 </v>
      </c>
      <c r="G63" t="str">
        <f t="shared" si="3"/>
        <v>Žiacka kuchynka - vybavenie V 34,00 27 687,30 27 535,10 152,20</v>
      </c>
    </row>
    <row r="64" spans="2:19">
      <c r="B64" t="s">
        <v>689</v>
      </c>
      <c r="E64" t="str">
        <f t="shared" si="1"/>
        <v>22.11.2018</v>
      </c>
      <c r="F64" t="str">
        <f t="shared" si="2"/>
        <v xml:space="preserve">18HV019 </v>
      </c>
      <c r="G64" t="str">
        <f t="shared" si="3"/>
        <v>Testovanie 5 - občerstvenie V 30,73 27 687,30 27 565,83 121,47</v>
      </c>
    </row>
    <row r="65" spans="2:7">
      <c r="B65" t="s">
        <v>690</v>
      </c>
      <c r="E65" t="str">
        <f t="shared" si="1"/>
        <v>23.11.2018</v>
      </c>
      <c r="F65" t="str">
        <f t="shared" si="2"/>
        <v xml:space="preserve">18HV020 </v>
      </c>
      <c r="G65" t="str">
        <f t="shared" si="3"/>
        <v>Účastnícky poplatok za súťaž Náboj JuniVor 15,00 27 687,30 27 580,83 106,47</v>
      </c>
    </row>
    <row r="66" spans="2:7">
      <c r="B66" t="s">
        <v>691</v>
      </c>
      <c r="E66" t="str">
        <f t="shared" si="1"/>
        <v>26.11.2018</v>
      </c>
      <c r="F66" t="str">
        <f t="shared" si="2"/>
        <v xml:space="preserve">18HP006 </v>
      </c>
      <c r="G66" t="str">
        <f t="shared" si="3"/>
        <v>Členské príspevky v hotovosti P 572,00 28 259,30 27 580,83 678,47</v>
      </c>
    </row>
    <row r="67" spans="2:7">
      <c r="B67" t="s">
        <v>692</v>
      </c>
      <c r="E67" t="str">
        <f t="shared" si="1"/>
        <v>26.11.2018</v>
      </c>
      <c r="F67" t="str">
        <f t="shared" si="2"/>
        <v xml:space="preserve">18HV021 </v>
      </c>
      <c r="G67" t="str">
        <f t="shared" si="3"/>
        <v>Odvod členských príspevkov na BÚ V 572,00 28 259,30 28 152,83 106,47</v>
      </c>
    </row>
    <row r="68" spans="2:7">
      <c r="B68" t="s">
        <v>693</v>
      </c>
      <c r="E68" t="str">
        <f t="shared" si="1"/>
        <v>04.12.2018</v>
      </c>
      <c r="F68" t="str">
        <f t="shared" si="2"/>
        <v xml:space="preserve">18HP007 </v>
      </c>
      <c r="G68" t="str">
        <f t="shared" si="3"/>
        <v>Výber z BÚ do pokladne P 1 000,00 29 259,30 28 152,83 1 106,47</v>
      </c>
    </row>
    <row r="69" spans="2:7">
      <c r="B69" t="s">
        <v>694</v>
      </c>
      <c r="E69" t="str">
        <f t="shared" si="1"/>
        <v>04.12.2018</v>
      </c>
      <c r="F69" t="str">
        <f t="shared" si="2"/>
        <v xml:space="preserve">18HP008 </v>
      </c>
      <c r="G69" t="str">
        <f t="shared" si="3"/>
        <v>Členské príspevky v hotovosti P 210,00 29 469,30 28 152,83 1 316,47</v>
      </c>
    </row>
    <row r="70" spans="2:7">
      <c r="B70" t="s">
        <v>695</v>
      </c>
      <c r="E70" t="str">
        <f t="shared" si="1"/>
        <v>04.12.2018</v>
      </c>
      <c r="F70" t="str">
        <f t="shared" si="2"/>
        <v xml:space="preserve">18HV022 </v>
      </c>
      <c r="G70" t="str">
        <f t="shared" si="3"/>
        <v>Odvod členských príspevkov na BÚ V 210,00 29 469,30 28 362,83 1 106,47</v>
      </c>
    </row>
    <row r="71" spans="2:7">
      <c r="B71" t="s">
        <v>696</v>
      </c>
      <c r="E71" t="str">
        <f t="shared" si="1"/>
        <v>04.12.2018</v>
      </c>
      <c r="F71" t="str">
        <f t="shared" si="2"/>
        <v xml:space="preserve">18HV023 </v>
      </c>
      <c r="G71" t="str">
        <f t="shared" si="3"/>
        <v>Vianočná výzdova respíria V 16,73 29 469,30 28 379,56 1 089,74</v>
      </c>
    </row>
    <row r="72" spans="2:7">
      <c r="B72" t="s">
        <v>697</v>
      </c>
      <c r="E72" t="str">
        <f t="shared" si="1"/>
        <v>17.12.2018</v>
      </c>
      <c r="F72" t="str">
        <f t="shared" si="2"/>
        <v xml:space="preserve">18HV024 </v>
      </c>
      <c r="G72" t="str">
        <f t="shared" si="3"/>
        <v>Šaliansky Maťko - ceny - I. stupeň V 46,01 29 469,30 28 425,57 1 043,73</v>
      </c>
    </row>
    <row r="73" spans="2:7">
      <c r="B73" t="s">
        <v>698</v>
      </c>
      <c r="E73" t="str">
        <f t="shared" si="1"/>
        <v>17.12.2018</v>
      </c>
      <c r="F73" t="str">
        <f t="shared" si="2"/>
        <v xml:space="preserve">18HV025 </v>
      </c>
      <c r="G73" t="str">
        <f t="shared" si="3"/>
        <v>Anglická olympiáda - ceny V 37,15 29 469,30 28 462,72 1 006,58</v>
      </c>
    </row>
    <row r="74" spans="2:7">
      <c r="B74" t="s">
        <v>699</v>
      </c>
      <c r="E74" t="str">
        <f t="shared" si="1"/>
        <v>19.12.2018</v>
      </c>
      <c r="F74" t="str">
        <f t="shared" si="2"/>
        <v xml:space="preserve">18HV026 </v>
      </c>
      <c r="G74" t="str">
        <f t="shared" si="3"/>
        <v>Šaliansky Maťko - ceny - II. stupeň V 53,15 29 469,30 28 515,87 953,43</v>
      </c>
    </row>
    <row r="75" spans="2:7">
      <c r="B75" t="s">
        <v>700</v>
      </c>
      <c r="E75" t="str">
        <f t="shared" si="1"/>
        <v>19.12.2018</v>
      </c>
      <c r="F75" t="str">
        <f t="shared" si="2"/>
        <v xml:space="preserve">18HV027 </v>
      </c>
      <c r="G75" t="str">
        <f t="shared" si="3"/>
        <v>Súťať Najkrajšia ikebana - odmeny V 8,32 29 469,30 28 524,19 945,11</v>
      </c>
    </row>
    <row r="76" spans="2:7">
      <c r="E76" t="str">
        <f t="shared" si="1"/>
        <v/>
      </c>
      <c r="G76">
        <v>11</v>
      </c>
    </row>
    <row r="77" spans="2:7">
      <c r="E77" t="str">
        <f t="shared" si="1"/>
        <v/>
      </c>
      <c r="G77">
        <v>80</v>
      </c>
    </row>
    <row r="78" spans="2:7">
      <c r="B78" t="s">
        <v>966</v>
      </c>
      <c r="E78" t="str">
        <f t="shared" si="1"/>
        <v>25.01.2019</v>
      </c>
      <c r="G78" t="str">
        <f>MID(B78,$G$76,$G$77)</f>
        <v xml:space="preserve"> Informatika- nákup káblov do učebne V 106,24 16 695,30 15 856,43 838,87</v>
      </c>
    </row>
    <row r="79" spans="2:7">
      <c r="B79" t="s">
        <v>967</v>
      </c>
      <c r="E79" t="str">
        <f t="shared" si="1"/>
        <v>06.02.2019</v>
      </c>
      <c r="G79" t="str">
        <f t="shared" ref="G79:G100" si="4">MID(B79,$G$76,$G$77)</f>
        <v xml:space="preserve"> Úhrada FP č. 20190093, Veľkonočná výzVdoba 51,90 16 695,30 15 908,33 786,97</v>
      </c>
    </row>
    <row r="80" spans="2:7">
      <c r="B80" t="s">
        <v>968</v>
      </c>
      <c r="E80" t="str">
        <f t="shared" si="1"/>
        <v>20.02.2019</v>
      </c>
      <c r="G80" t="str">
        <f t="shared" si="4"/>
        <v xml:space="preserve"> Veľkonočná výzdoba V 65,00 16 695,30 15 973,33 721,97</v>
      </c>
    </row>
    <row r="81" spans="2:7">
      <c r="B81" t="s">
        <v>969</v>
      </c>
      <c r="E81" t="str">
        <f t="shared" si="1"/>
        <v>22.02.2019</v>
      </c>
      <c r="G81" t="str">
        <f t="shared" si="4"/>
        <v xml:space="preserve"> Čistiace prostriedky do žiackej kuchynkyV 17,70 16 695,30 15 991,03 704,27</v>
      </c>
    </row>
    <row r="82" spans="2:7">
      <c r="B82" t="s">
        <v>970</v>
      </c>
      <c r="E82" t="str">
        <f t="shared" si="1"/>
        <v>05.03.2019</v>
      </c>
      <c r="G82" t="str">
        <f t="shared" si="4"/>
        <v xml:space="preserve"> Hviezdoslavov Kubín - ceny I.st. V 69,09 16 695,30 16 060,12 635,18</v>
      </c>
    </row>
    <row r="83" spans="2:7">
      <c r="B83" t="s">
        <v>971</v>
      </c>
      <c r="E83" t="str">
        <f t="shared" si="1"/>
        <v>05.03.2019</v>
      </c>
      <c r="G83" t="str">
        <f t="shared" si="4"/>
        <v xml:space="preserve"> Hviezdoslavov Kubín - ceny II.st. V 59,87 16 695,30 16 119,99 575,31</v>
      </c>
    </row>
    <row r="84" spans="2:7">
      <c r="B84" t="s">
        <v>972</v>
      </c>
      <c r="E84" t="str">
        <f t="shared" si="1"/>
        <v>05.03.2019</v>
      </c>
      <c r="G84" t="str">
        <f t="shared" si="4"/>
        <v xml:space="preserve"> Výzdoba respíria - Výročie V 111,04 16 695,30 16 231,03 464,27</v>
      </c>
    </row>
    <row r="85" spans="2:7">
      <c r="B85" t="s">
        <v>973</v>
      </c>
      <c r="E85" t="str">
        <f t="shared" si="1"/>
        <v>30.03.2019</v>
      </c>
      <c r="G85" t="str">
        <f t="shared" si="4"/>
        <v xml:space="preserve"> Výročná akadémia - kulisy V 53,20 16 695,30 16 284,23 411,07</v>
      </c>
    </row>
    <row r="86" spans="2:7">
      <c r="B86" t="s">
        <v>974</v>
      </c>
      <c r="E86" t="str">
        <f t="shared" si="1"/>
        <v>03.04.2019</v>
      </c>
      <c r="G86" t="str">
        <f t="shared" si="4"/>
        <v xml:space="preserve"> Testovanie 9 - občerstvenie V 40,13 16 695,30 16 324,36 370,94</v>
      </c>
    </row>
    <row r="87" spans="2:7">
      <c r="B87" t="s">
        <v>975</v>
      </c>
      <c r="E87" t="str">
        <f t="shared" si="1"/>
        <v>12.04.2019</v>
      </c>
      <c r="G87" t="str">
        <f t="shared" si="4"/>
        <v xml:space="preserve"> Zápis do 1. ročníka - darčeky V 43,84 16 695,30 16 368,20 327,10</v>
      </c>
    </row>
    <row r="88" spans="2:7">
      <c r="B88" t="s">
        <v>976</v>
      </c>
      <c r="E88" t="str">
        <f t="shared" si="1"/>
        <v>16.04.2019</v>
      </c>
      <c r="G88" t="str">
        <f t="shared" si="4"/>
        <v xml:space="preserve"> Výber z BÚ do pokladne P 1 000,00 17 695,30 16 368,20 1 327,10</v>
      </c>
    </row>
    <row r="89" spans="2:7">
      <c r="B89" t="s">
        <v>977</v>
      </c>
      <c r="E89" t="str">
        <f t="shared" si="1"/>
        <v>06.05.2019</v>
      </c>
      <c r="G89" t="str">
        <f t="shared" si="4"/>
        <v xml:space="preserve"> Výzdoba respíria - Výročie, kulisy V 63,45 17 695,30 16 431,65 1 263,65</v>
      </c>
    </row>
    <row r="90" spans="2:7">
      <c r="B90" t="s">
        <v>978</v>
      </c>
      <c r="E90" t="str">
        <f t="shared" si="1"/>
        <v>09.05.2019</v>
      </c>
      <c r="G90" t="str">
        <f t="shared" si="4"/>
        <v xml:space="preserve"> Výročná akadémia - kulisy, výzdoba V 78,90 17 695,30 16 510,55 1 184,75</v>
      </c>
    </row>
    <row r="91" spans="2:7">
      <c r="B91" t="s">
        <v>979</v>
      </c>
      <c r="E91" t="str">
        <f t="shared" si="1"/>
        <v>13.05.2019</v>
      </c>
      <c r="G91" t="str">
        <f t="shared" si="4"/>
        <v xml:space="preserve"> Výročná akadémia spotr. materiál, laminoVvanie 24,09 17 695,30 16 534,64 1 160,</v>
      </c>
    </row>
    <row r="92" spans="2:7">
      <c r="B92" t="s">
        <v>980</v>
      </c>
      <c r="E92" t="str">
        <f t="shared" si="1"/>
        <v>16.05.2019</v>
      </c>
      <c r="G92" t="str">
        <f t="shared" si="4"/>
        <v xml:space="preserve"> Výročná akadémia spotr. materiál V 84,03 17 695,30 16 618,67 1 076,63</v>
      </c>
    </row>
    <row r="93" spans="2:7">
      <c r="B93" t="s">
        <v>981</v>
      </c>
      <c r="E93" t="str">
        <f t="shared" si="1"/>
        <v>16.05.2019</v>
      </c>
      <c r="G93" t="str">
        <f t="shared" si="4"/>
        <v xml:space="preserve"> Výročná akadémia - kulisy, výzdoba V 5,50 17 695,30 16 624,17 1 071,13</v>
      </c>
    </row>
    <row r="94" spans="2:7">
      <c r="B94" t="s">
        <v>982</v>
      </c>
      <c r="E94" t="str">
        <f t="shared" si="1"/>
        <v>20.05.2019</v>
      </c>
      <c r="G94" t="str">
        <f t="shared" si="4"/>
        <v xml:space="preserve"> Výročná akadémia - kulisy V 6,75 17 695,30 16 630,92 1 064,38</v>
      </c>
    </row>
    <row r="95" spans="2:7">
      <c r="B95" t="s">
        <v>983</v>
      </c>
      <c r="E95" t="str">
        <f t="shared" si="1"/>
        <v>21.05.2019</v>
      </c>
      <c r="G95" t="str">
        <f t="shared" si="4"/>
        <v xml:space="preserve"> Výročná akadémia - kulisy, výzdoba V 47,29 17 695,30 16 678,21 1 017,09</v>
      </c>
    </row>
    <row r="96" spans="2:7">
      <c r="B96" t="s">
        <v>984</v>
      </c>
      <c r="E96" t="str">
        <f t="shared" si="1"/>
        <v>23.05.2019</v>
      </c>
      <c r="G96" t="str">
        <f t="shared" si="4"/>
        <v xml:space="preserve"> Úhrada FP č. 2019001, Usporiadanie vedVomos6tn4e1j, 6s0úťaže 17 695,30 17 319,8</v>
      </c>
    </row>
    <row r="97" spans="2:7">
      <c r="B97" t="s">
        <v>985</v>
      </c>
      <c r="E97" t="str">
        <f t="shared" si="1"/>
        <v>20.06.2019</v>
      </c>
      <c r="G97" t="str">
        <f t="shared" si="4"/>
        <v xml:space="preserve"> Súťaž o najkrajšiu triedu - odmeny a výleVt do bot8a8n,i1c8kej záhrad1y7 695,30</v>
      </c>
    </row>
    <row r="98" spans="2:7">
      <c r="B98" t="s">
        <v>986</v>
      </c>
      <c r="E98" t="str">
        <f t="shared" si="1"/>
        <v>24.06.2019</v>
      </c>
      <c r="G98" t="str">
        <f t="shared" si="4"/>
        <v xml:space="preserve"> Vedecký deň - materiál a odmeny V 253,68 17 695,30 17 661,67 33,63</v>
      </c>
    </row>
    <row r="99" spans="2:7">
      <c r="B99" t="s">
        <v>987</v>
      </c>
      <c r="E99" t="str">
        <f t="shared" si="1"/>
        <v>28.06.2019</v>
      </c>
      <c r="G99" t="str">
        <f t="shared" si="4"/>
        <v xml:space="preserve"> Výber z BÚ do pokladne P 500,00 18 195,30 17 661,67 533,63</v>
      </c>
    </row>
    <row r="100" spans="2:7">
      <c r="B100" t="s">
        <v>988</v>
      </c>
      <c r="E100" t="str">
        <f t="shared" si="1"/>
        <v>28.06.2019</v>
      </c>
      <c r="G100" t="str">
        <f t="shared" si="4"/>
        <v xml:space="preserve"> Cestovné na ŠinterLigu V 57,55 18 195,30 17 719,22 476,08</v>
      </c>
    </row>
    <row r="101" spans="2:7">
      <c r="B101" t="s">
        <v>989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34"/>
  <sheetViews>
    <sheetView workbookViewId="0">
      <selection activeCell="C19" sqref="C19"/>
    </sheetView>
  </sheetViews>
  <sheetFormatPr defaultRowHeight="12.75"/>
  <cols>
    <col min="1" max="1" width="2.42578125" customWidth="1"/>
    <col min="2" max="2" width="19.7109375" customWidth="1"/>
    <col min="3" max="3" width="11.7109375" customWidth="1"/>
    <col min="4" max="4" width="12.7109375" customWidth="1"/>
    <col min="5" max="5" width="10.7109375" bestFit="1" customWidth="1"/>
  </cols>
  <sheetData>
    <row r="3" spans="2:5">
      <c r="C3" s="182">
        <v>0.02</v>
      </c>
      <c r="D3" s="181" t="s">
        <v>964</v>
      </c>
      <c r="E3" t="s">
        <v>965</v>
      </c>
    </row>
    <row r="4" spans="2:5">
      <c r="B4" t="s">
        <v>86</v>
      </c>
      <c r="C4" s="101">
        <v>4162.5200000000004</v>
      </c>
      <c r="D4" s="101">
        <v>14240</v>
      </c>
      <c r="E4" s="183">
        <f t="shared" ref="E4:E9" si="0">SUM(C4:D4)</f>
        <v>18402.52</v>
      </c>
    </row>
    <row r="5" spans="2:5">
      <c r="B5" t="s">
        <v>87</v>
      </c>
      <c r="C5" s="101">
        <v>6265.41</v>
      </c>
      <c r="D5" s="101">
        <v>11420</v>
      </c>
      <c r="E5" s="183">
        <f t="shared" si="0"/>
        <v>17685.41</v>
      </c>
    </row>
    <row r="6" spans="2:5">
      <c r="B6" t="s">
        <v>88</v>
      </c>
      <c r="C6" s="101">
        <v>5618.7999999999993</v>
      </c>
      <c r="D6" s="101">
        <v>12467</v>
      </c>
      <c r="E6" s="183">
        <f t="shared" si="0"/>
        <v>18085.8</v>
      </c>
    </row>
    <row r="7" spans="2:5">
      <c r="B7" t="s">
        <v>89</v>
      </c>
      <c r="C7" s="101">
        <v>8628.5800000000017</v>
      </c>
      <c r="D7" s="101">
        <v>12707</v>
      </c>
      <c r="E7" s="183">
        <f t="shared" si="0"/>
        <v>21335.58</v>
      </c>
    </row>
    <row r="8" spans="2:5">
      <c r="B8" t="s">
        <v>90</v>
      </c>
      <c r="C8" s="101">
        <v>6197.58</v>
      </c>
      <c r="D8" s="101">
        <v>13001</v>
      </c>
      <c r="E8" s="183">
        <f t="shared" si="0"/>
        <v>19198.580000000002</v>
      </c>
    </row>
    <row r="9" spans="2:5">
      <c r="B9" t="s">
        <v>91</v>
      </c>
      <c r="C9" s="101">
        <v>9729.9499999999971</v>
      </c>
      <c r="D9" s="101">
        <v>15197</v>
      </c>
      <c r="E9" s="183">
        <f t="shared" si="0"/>
        <v>24926.949999999997</v>
      </c>
    </row>
    <row r="10" spans="2:5">
      <c r="B10" t="s">
        <v>92</v>
      </c>
    </row>
    <row r="11" spans="2:5">
      <c r="B11" t="s">
        <v>93</v>
      </c>
    </row>
    <row r="12" spans="2:5">
      <c r="B12" t="s">
        <v>94</v>
      </c>
    </row>
    <row r="27" spans="2:3">
      <c r="B27" t="s">
        <v>95</v>
      </c>
      <c r="C27" s="101">
        <v>4162.5200000000004</v>
      </c>
    </row>
    <row r="28" spans="2:3">
      <c r="B28" t="s">
        <v>96</v>
      </c>
      <c r="C28" s="101">
        <v>6265.41</v>
      </c>
    </row>
    <row r="29" spans="2:3">
      <c r="B29" t="s">
        <v>97</v>
      </c>
      <c r="C29" s="101">
        <v>6472.1</v>
      </c>
    </row>
    <row r="30" spans="2:3">
      <c r="B30" t="s">
        <v>98</v>
      </c>
      <c r="C30" s="101">
        <v>7788</v>
      </c>
    </row>
    <row r="31" spans="2:3">
      <c r="B31" t="s">
        <v>99</v>
      </c>
      <c r="C31" s="101">
        <v>6873.54</v>
      </c>
    </row>
    <row r="32" spans="2:3">
      <c r="B32" t="s">
        <v>100</v>
      </c>
      <c r="C32" s="101"/>
    </row>
    <row r="33" spans="2:3">
      <c r="B33" t="s">
        <v>101</v>
      </c>
      <c r="C33" s="101"/>
    </row>
    <row r="34" spans="2:3">
      <c r="B34" t="s">
        <v>102</v>
      </c>
      <c r="C34" s="10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realizacia</vt:lpstr>
      <vt:lpstr>banka</vt:lpstr>
      <vt:lpstr>imat</vt:lpstr>
      <vt:lpstr>2% a pris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hanik</cp:lastModifiedBy>
  <cp:lastPrinted>2019-04-13T09:25:55Z</cp:lastPrinted>
  <dcterms:created xsi:type="dcterms:W3CDTF">1997-01-24T11:07:25Z</dcterms:created>
  <dcterms:modified xsi:type="dcterms:W3CDTF">2019-10-22T18:59:31Z</dcterms:modified>
</cp:coreProperties>
</file>